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3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26CA040A-C47C-485E-B956-D902A75E47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shboard" sheetId="5" r:id="rId1"/>
    <sheet name="Data" sheetId="1" r:id="rId2"/>
    <sheet name="Month- Projects" sheetId="4" state="hidden" r:id="rId3"/>
    <sheet name="Foruma Sheet" sheetId="21" state="hidden" r:id="rId4"/>
    <sheet name="Performance monitoring" sheetId="30" state="hidden" r:id="rId5"/>
    <sheet name="calc" sheetId="31" state="hidden" r:id="rId6"/>
  </sheets>
  <definedNames>
    <definedName name="_xlnm.Print_Area" localSheetId="0">dashboard!$A$1:$P$55</definedName>
    <definedName name="DO">'Foruma Sheet'!$F$80:$G$87</definedName>
    <definedName name="First_aid_cases">'Foruma Sheet'!$D$72:$E$79</definedName>
    <definedName name="IRI">'Foruma Sheet'!$B$88:$C$95</definedName>
    <definedName name="lop">OFFSET('Month- Projects'!$A$2,0,0,COUNTA('Month- Projects'!$A:$A)-1,1)</definedName>
    <definedName name="LWD">'Foruma Sheet'!$D$80:$E$87</definedName>
    <definedName name="LWDC">'Foruma Sheet'!$B$96:$C$103</definedName>
    <definedName name="manhour">'Foruma Sheet'!$B$60:$C$70</definedName>
    <definedName name="Manpower">'Foruma Sheet'!$D$60:$E$70</definedName>
    <definedName name="month">'Month- Projects'!$B$1:$B$13</definedName>
    <definedName name="MTC">'Foruma Sheet'!$F$72:$G$79</definedName>
    <definedName name="PPD">'Foruma Sheet'!$D$88:$E$95</definedName>
    <definedName name="property_damage">'Foruma Sheet'!$B$72:$C$79</definedName>
    <definedName name="PTD">'Foruma Sheet'!$F$88:$G$95</definedName>
    <definedName name="Quarter">'Month- Projects'!$C$2:$C$5</definedName>
    <definedName name="RWD">'Foruma Sheet'!$B$80:$C$87</definedName>
    <definedName name="safety_induction">'Foruma Sheet'!$F$60:$G$70</definedName>
    <definedName name="TBT">'Performance monitoring'!$C$1:$D$7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30" l="1"/>
  <c r="B54" i="30"/>
  <c r="B47" i="30"/>
  <c r="B40" i="30"/>
  <c r="B32" i="30"/>
  <c r="B25" i="30"/>
  <c r="B13" i="30"/>
  <c r="A8" i="30"/>
  <c r="C103" i="21"/>
  <c r="M40" i="5"/>
  <c r="I40" i="5"/>
  <c r="E40" i="5"/>
  <c r="A40" i="5"/>
  <c r="M27" i="5"/>
  <c r="I27" i="5"/>
  <c r="E27" i="5"/>
  <c r="A27" i="5"/>
  <c r="N2" i="21" l="1"/>
  <c r="N32" i="21" s="1"/>
  <c r="D2" i="21"/>
  <c r="D32" i="21" s="1"/>
  <c r="E2" i="21"/>
  <c r="E32" i="21" s="1"/>
  <c r="F2" i="21"/>
  <c r="F32" i="21" s="1"/>
  <c r="G2" i="21"/>
  <c r="G32" i="21" s="1"/>
  <c r="H2" i="21"/>
  <c r="H32" i="21" s="1"/>
  <c r="I2" i="21"/>
  <c r="I32" i="21" s="1"/>
  <c r="J2" i="21"/>
  <c r="J32" i="21" s="1"/>
  <c r="K2" i="21"/>
  <c r="K32" i="21" s="1"/>
  <c r="L2" i="21"/>
  <c r="L32" i="21" s="1"/>
  <c r="M2" i="21"/>
  <c r="M32" i="21" s="1"/>
  <c r="C2" i="21"/>
  <c r="C32" i="21" s="1"/>
  <c r="B2" i="21"/>
  <c r="B32" i="21" s="1"/>
  <c r="C28" i="1" l="1"/>
  <c r="B60" i="30" l="1"/>
  <c r="G64" i="30" s="1"/>
  <c r="B53" i="30"/>
  <c r="B46" i="30"/>
  <c r="B39" i="30"/>
  <c r="B31" i="30"/>
  <c r="B24" i="30"/>
  <c r="B12" i="30"/>
  <c r="B2" i="30"/>
  <c r="C34" i="21"/>
  <c r="D34" i="21"/>
  <c r="E34" i="21"/>
  <c r="F34" i="21"/>
  <c r="G34" i="21"/>
  <c r="H34" i="21"/>
  <c r="I34" i="21"/>
  <c r="J34" i="21"/>
  <c r="K34" i="21"/>
  <c r="L34" i="21"/>
  <c r="M34" i="21"/>
  <c r="C35" i="21"/>
  <c r="D35" i="21"/>
  <c r="E35" i="21"/>
  <c r="F35" i="21"/>
  <c r="G35" i="21"/>
  <c r="H35" i="21"/>
  <c r="I35" i="21"/>
  <c r="J35" i="21"/>
  <c r="K35" i="21"/>
  <c r="L35" i="21"/>
  <c r="M35" i="21"/>
  <c r="C36" i="21"/>
  <c r="D36" i="21"/>
  <c r="E36" i="21"/>
  <c r="F36" i="21"/>
  <c r="G36" i="21"/>
  <c r="H36" i="21"/>
  <c r="I36" i="21"/>
  <c r="J36" i="21"/>
  <c r="K36" i="21"/>
  <c r="L36" i="21"/>
  <c r="M36" i="21"/>
  <c r="C37" i="21"/>
  <c r="D37" i="21"/>
  <c r="E37" i="21"/>
  <c r="F37" i="21"/>
  <c r="G37" i="21"/>
  <c r="H37" i="21"/>
  <c r="I37" i="21"/>
  <c r="J37" i="21"/>
  <c r="K37" i="21"/>
  <c r="L37" i="21"/>
  <c r="M37" i="21"/>
  <c r="C38" i="21"/>
  <c r="D38" i="21"/>
  <c r="E38" i="21"/>
  <c r="F38" i="21"/>
  <c r="G38" i="21"/>
  <c r="H38" i="21"/>
  <c r="I38" i="21"/>
  <c r="J38" i="21"/>
  <c r="K38" i="21"/>
  <c r="L38" i="21"/>
  <c r="M38" i="21"/>
  <c r="C39" i="21"/>
  <c r="D39" i="21"/>
  <c r="E39" i="21"/>
  <c r="F39" i="21"/>
  <c r="G39" i="21"/>
  <c r="H39" i="21"/>
  <c r="I39" i="21"/>
  <c r="J39" i="21"/>
  <c r="K39" i="21"/>
  <c r="L39" i="21"/>
  <c r="M39" i="21"/>
  <c r="C40" i="21"/>
  <c r="D40" i="21"/>
  <c r="E40" i="21"/>
  <c r="F40" i="21"/>
  <c r="G40" i="21"/>
  <c r="H40" i="21"/>
  <c r="I40" i="21"/>
  <c r="J40" i="21"/>
  <c r="K40" i="21"/>
  <c r="L40" i="21"/>
  <c r="M40" i="21"/>
  <c r="C41" i="21"/>
  <c r="D41" i="21"/>
  <c r="E41" i="21"/>
  <c r="F41" i="21"/>
  <c r="G41" i="21"/>
  <c r="H41" i="21"/>
  <c r="I41" i="21"/>
  <c r="J41" i="21"/>
  <c r="K41" i="21"/>
  <c r="L41" i="21"/>
  <c r="M41" i="21"/>
  <c r="C42" i="21"/>
  <c r="D42" i="21"/>
  <c r="E42" i="21"/>
  <c r="F42" i="21"/>
  <c r="G42" i="21"/>
  <c r="H42" i="21"/>
  <c r="I42" i="21"/>
  <c r="J42" i="21"/>
  <c r="K42" i="21"/>
  <c r="L42" i="21"/>
  <c r="M42" i="21"/>
  <c r="C43" i="21"/>
  <c r="D43" i="21"/>
  <c r="E43" i="21"/>
  <c r="F43" i="21"/>
  <c r="G43" i="21"/>
  <c r="H43" i="21"/>
  <c r="I43" i="21"/>
  <c r="J43" i="21"/>
  <c r="K43" i="21"/>
  <c r="L43" i="21"/>
  <c r="M43" i="21"/>
  <c r="C44" i="21"/>
  <c r="D44" i="21"/>
  <c r="E44" i="21"/>
  <c r="F44" i="21"/>
  <c r="G44" i="21"/>
  <c r="H44" i="21"/>
  <c r="I44" i="21"/>
  <c r="J44" i="21"/>
  <c r="K44" i="21"/>
  <c r="L44" i="21"/>
  <c r="M44" i="21"/>
  <c r="C45" i="21"/>
  <c r="D45" i="21"/>
  <c r="E45" i="21"/>
  <c r="F45" i="21"/>
  <c r="G45" i="21"/>
  <c r="H45" i="21"/>
  <c r="I45" i="21"/>
  <c r="J45" i="21"/>
  <c r="K45" i="21"/>
  <c r="L45" i="21"/>
  <c r="M45" i="21"/>
  <c r="C46" i="21"/>
  <c r="D46" i="21"/>
  <c r="E46" i="21"/>
  <c r="F46" i="21"/>
  <c r="G46" i="21"/>
  <c r="H46" i="21"/>
  <c r="I46" i="21"/>
  <c r="J46" i="21"/>
  <c r="K46" i="21"/>
  <c r="L46" i="21"/>
  <c r="M46" i="21"/>
  <c r="C47" i="21"/>
  <c r="D47" i="21"/>
  <c r="E47" i="21"/>
  <c r="F47" i="21"/>
  <c r="G47" i="21"/>
  <c r="H47" i="21"/>
  <c r="I47" i="21"/>
  <c r="J47" i="21"/>
  <c r="K47" i="21"/>
  <c r="L47" i="21"/>
  <c r="M47" i="21"/>
  <c r="C48" i="21"/>
  <c r="D48" i="21"/>
  <c r="E48" i="21"/>
  <c r="F48" i="21"/>
  <c r="G48" i="21"/>
  <c r="H48" i="21"/>
  <c r="I48" i="21"/>
  <c r="J48" i="21"/>
  <c r="K48" i="21"/>
  <c r="L48" i="21"/>
  <c r="M48" i="21"/>
  <c r="C49" i="21"/>
  <c r="D49" i="21"/>
  <c r="E49" i="21"/>
  <c r="F49" i="21"/>
  <c r="G49" i="21"/>
  <c r="H49" i="21"/>
  <c r="I49" i="21"/>
  <c r="J49" i="21"/>
  <c r="K49" i="21"/>
  <c r="L49" i="21"/>
  <c r="M49" i="21"/>
  <c r="C50" i="21"/>
  <c r="D50" i="21"/>
  <c r="E50" i="21"/>
  <c r="F50" i="21"/>
  <c r="G50" i="21"/>
  <c r="H50" i="21"/>
  <c r="I50" i="21"/>
  <c r="J50" i="21"/>
  <c r="K50" i="21"/>
  <c r="L50" i="21"/>
  <c r="M50" i="21"/>
  <c r="C51" i="21"/>
  <c r="D51" i="21"/>
  <c r="E51" i="21"/>
  <c r="F51" i="21"/>
  <c r="G51" i="21"/>
  <c r="H51" i="21"/>
  <c r="I51" i="21"/>
  <c r="J51" i="21"/>
  <c r="K51" i="21"/>
  <c r="L51" i="21"/>
  <c r="M51" i="21"/>
  <c r="C52" i="21"/>
  <c r="D52" i="21"/>
  <c r="E52" i="21"/>
  <c r="F52" i="21"/>
  <c r="G52" i="21"/>
  <c r="H52" i="21"/>
  <c r="I52" i="21"/>
  <c r="J52" i="21"/>
  <c r="K52" i="21"/>
  <c r="L52" i="21"/>
  <c r="M52" i="21"/>
  <c r="C53" i="21"/>
  <c r="D53" i="21"/>
  <c r="E53" i="21"/>
  <c r="F53" i="21"/>
  <c r="G53" i="21"/>
  <c r="H53" i="21"/>
  <c r="I53" i="21"/>
  <c r="J53" i="21"/>
  <c r="K53" i="21"/>
  <c r="L53" i="21"/>
  <c r="M53" i="21"/>
  <c r="C54" i="21"/>
  <c r="D54" i="21"/>
  <c r="E54" i="21"/>
  <c r="F54" i="21"/>
  <c r="G54" i="21"/>
  <c r="H54" i="21"/>
  <c r="I54" i="21"/>
  <c r="J54" i="21"/>
  <c r="K54" i="21"/>
  <c r="L54" i="21"/>
  <c r="M54" i="21"/>
  <c r="C55" i="21"/>
  <c r="D55" i="21"/>
  <c r="E55" i="21"/>
  <c r="F55" i="21"/>
  <c r="G55" i="21"/>
  <c r="H55" i="21"/>
  <c r="I55" i="21"/>
  <c r="J55" i="21"/>
  <c r="K55" i="21"/>
  <c r="L55" i="21"/>
  <c r="M55" i="21"/>
  <c r="D33" i="21"/>
  <c r="E33" i="21"/>
  <c r="F33" i="21"/>
  <c r="G33" i="21"/>
  <c r="H33" i="21"/>
  <c r="I33" i="21"/>
  <c r="J33" i="21"/>
  <c r="K33" i="21"/>
  <c r="L33" i="21"/>
  <c r="M33" i="21"/>
  <c r="C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33" i="21"/>
  <c r="B1" i="21"/>
  <c r="G57" i="30" l="1"/>
  <c r="G50" i="30"/>
  <c r="G43" i="30"/>
  <c r="G35" i="30"/>
  <c r="G28" i="30"/>
  <c r="G16" i="30"/>
  <c r="D6" i="31" l="1"/>
  <c r="C30" i="1" l="1"/>
  <c r="C59" i="21" s="1"/>
  <c r="D30" i="1"/>
  <c r="D59" i="21" s="1"/>
  <c r="E30" i="1"/>
  <c r="E59" i="21" s="1"/>
  <c r="F30" i="1"/>
  <c r="F59" i="21" s="1"/>
  <c r="G30" i="1"/>
  <c r="G59" i="21" s="1"/>
  <c r="H30" i="1"/>
  <c r="H59" i="21" s="1"/>
  <c r="I30" i="1"/>
  <c r="I59" i="21" s="1"/>
  <c r="J30" i="1"/>
  <c r="J59" i="21" s="1"/>
  <c r="K30" i="1"/>
  <c r="K59" i="21" s="1"/>
  <c r="L30" i="1"/>
  <c r="L59" i="21" s="1"/>
  <c r="M30" i="1"/>
  <c r="M59" i="21" s="1"/>
  <c r="B30" i="1"/>
  <c r="B59" i="21" s="1"/>
  <c r="C29" i="1"/>
  <c r="C58" i="21" s="1"/>
  <c r="D29" i="1"/>
  <c r="D58" i="21" s="1"/>
  <c r="E29" i="1"/>
  <c r="E58" i="21" s="1"/>
  <c r="F29" i="1"/>
  <c r="F58" i="21" s="1"/>
  <c r="G29" i="1"/>
  <c r="G58" i="21" s="1"/>
  <c r="H29" i="1"/>
  <c r="H58" i="21" s="1"/>
  <c r="I29" i="1"/>
  <c r="I58" i="21" s="1"/>
  <c r="J29" i="1"/>
  <c r="J58" i="21" s="1"/>
  <c r="K29" i="1"/>
  <c r="K58" i="21" s="1"/>
  <c r="L29" i="1"/>
  <c r="L58" i="21" s="1"/>
  <c r="M29" i="1"/>
  <c r="M58" i="21" s="1"/>
  <c r="B29" i="1"/>
  <c r="B58" i="21" s="1"/>
  <c r="C57" i="21"/>
  <c r="D28" i="1"/>
  <c r="D57" i="21" s="1"/>
  <c r="E28" i="1"/>
  <c r="E57" i="21" s="1"/>
  <c r="F28" i="1"/>
  <c r="F57" i="21" s="1"/>
  <c r="G28" i="1"/>
  <c r="G57" i="21" s="1"/>
  <c r="H28" i="1"/>
  <c r="H57" i="21" s="1"/>
  <c r="I28" i="1"/>
  <c r="I57" i="21" s="1"/>
  <c r="J28" i="1"/>
  <c r="J57" i="21" s="1"/>
  <c r="K28" i="1"/>
  <c r="K57" i="21" s="1"/>
  <c r="L28" i="1"/>
  <c r="L57" i="21" s="1"/>
  <c r="M28" i="1"/>
  <c r="M57" i="21" s="1"/>
  <c r="B28" i="1"/>
  <c r="B57" i="21" s="1"/>
  <c r="D27" i="1"/>
  <c r="D56" i="21" s="1"/>
  <c r="E27" i="1"/>
  <c r="E56" i="21" s="1"/>
  <c r="F27" i="1"/>
  <c r="F56" i="21" s="1"/>
  <c r="G27" i="1"/>
  <c r="G56" i="21" s="1"/>
  <c r="H27" i="1"/>
  <c r="H56" i="21" s="1"/>
  <c r="I27" i="1"/>
  <c r="I56" i="21" s="1"/>
  <c r="J27" i="1"/>
  <c r="J56" i="21" s="1"/>
  <c r="K27" i="1"/>
  <c r="K56" i="21" s="1"/>
  <c r="L27" i="1"/>
  <c r="L56" i="21" s="1"/>
  <c r="M27" i="1"/>
  <c r="M56" i="21" s="1"/>
  <c r="C27" i="1"/>
  <c r="C56" i="21" s="1"/>
  <c r="B27" i="1"/>
  <c r="B56" i="21" s="1"/>
  <c r="N5" i="1" l="1"/>
  <c r="N34" i="21" s="1"/>
  <c r="N6" i="1"/>
  <c r="N35" i="21" s="1"/>
  <c r="N7" i="1"/>
  <c r="N36" i="21" s="1"/>
  <c r="B1" i="30" s="1"/>
  <c r="N8" i="1"/>
  <c r="N37" i="21" s="1"/>
  <c r="B11" i="30" s="1"/>
  <c r="N9" i="1"/>
  <c r="N38" i="21" s="1"/>
  <c r="N10" i="1"/>
  <c r="N39" i="21" s="1"/>
  <c r="N11" i="1"/>
  <c r="N40" i="21" s="1"/>
  <c r="N12" i="1"/>
  <c r="N41" i="21" s="1"/>
  <c r="N13" i="1"/>
  <c r="N42" i="21" s="1"/>
  <c r="N14" i="1"/>
  <c r="N43" i="21" s="1"/>
  <c r="N15" i="1"/>
  <c r="N44" i="21" s="1"/>
  <c r="N4" i="1"/>
  <c r="N29" i="1" s="1"/>
  <c r="N33" i="21" l="1"/>
  <c r="B52" i="30"/>
  <c r="G56" i="30" s="1"/>
  <c r="B59" i="30"/>
  <c r="G63" i="30" s="1"/>
  <c r="B45" i="30"/>
  <c r="G49" i="30" s="1"/>
  <c r="B23" i="30"/>
  <c r="G27" i="30" s="1"/>
  <c r="B38" i="30"/>
  <c r="G42" i="30" s="1"/>
  <c r="B30" i="30"/>
  <c r="G34" i="30" s="1"/>
  <c r="G36" i="30" s="1"/>
  <c r="D5" i="31"/>
  <c r="D7" i="31" s="1"/>
  <c r="N26" i="1"/>
  <c r="N55" i="21" s="1"/>
  <c r="N25" i="1"/>
  <c r="N54" i="21" s="1"/>
  <c r="N24" i="1"/>
  <c r="N53" i="21" s="1"/>
  <c r="N23" i="1"/>
  <c r="N52" i="21" s="1"/>
  <c r="N22" i="1"/>
  <c r="N51" i="21" s="1"/>
  <c r="N21" i="1"/>
  <c r="N50" i="21" s="1"/>
  <c r="N20" i="1"/>
  <c r="N49" i="21" s="1"/>
  <c r="N19" i="1"/>
  <c r="N48" i="21" s="1"/>
  <c r="N18" i="1"/>
  <c r="N47" i="21" s="1"/>
  <c r="N17" i="1"/>
  <c r="N46" i="21" s="1"/>
  <c r="N16" i="1"/>
  <c r="N45" i="21" s="1"/>
  <c r="K63" i="30" l="1"/>
  <c r="J63" i="30"/>
  <c r="G65" i="30"/>
  <c r="K49" i="30"/>
  <c r="G51" i="30"/>
  <c r="J49" i="30"/>
  <c r="G58" i="30"/>
  <c r="J56" i="30"/>
  <c r="K56" i="30"/>
  <c r="J27" i="30"/>
  <c r="K27" i="30"/>
  <c r="G29" i="30"/>
  <c r="J42" i="30"/>
  <c r="G44" i="30"/>
  <c r="K42" i="30"/>
  <c r="J34" i="30"/>
  <c r="K34" i="30"/>
  <c r="H5" i="31"/>
  <c r="G5" i="31"/>
  <c r="N30" i="1"/>
  <c r="N59" i="21" s="1"/>
  <c r="F99" i="21" s="1"/>
  <c r="N28" i="1"/>
  <c r="N57" i="21" s="1"/>
  <c r="F97" i="21" s="1"/>
  <c r="N27" i="1"/>
  <c r="N56" i="21" s="1"/>
  <c r="F96" i="21" s="1"/>
  <c r="N58" i="21"/>
  <c r="F98" i="21" s="1"/>
  <c r="G15" i="30"/>
  <c r="K15" i="30" s="1"/>
  <c r="J15" i="30" l="1"/>
  <c r="G17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Mohsin Zafar</author>
  </authors>
  <commentList>
    <comment ref="A3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Mohsin Zafar:</t>
        </r>
        <r>
          <rPr>
            <sz val="9"/>
            <color indexed="81"/>
            <rFont val="Tahoma"/>
            <family val="2"/>
          </rPr>
          <t xml:space="preserve">
Copy the value from YTD each month in the cell manually</t>
        </r>
      </text>
    </comment>
  </commentList>
</comments>
</file>

<file path=xl/sharedStrings.xml><?xml version="1.0" encoding="utf-8"?>
<sst xmlns="http://schemas.openxmlformats.org/spreadsheetml/2006/main" count="244" uniqueCount="112">
  <si>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</si>
  <si>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</si>
  <si>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</si>
  <si>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</si>
  <si>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</si>
  <si>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</si>
  <si>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</si>
  <si>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</si>
  <si>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</si>
  <si>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</si>
  <si>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</si>
  <si>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</si>
  <si>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</t>
  </si>
  <si>
    <t>PYTD</t>
  </si>
  <si>
    <t>Dangerous Occurances:</t>
  </si>
  <si>
    <t>Lost Time Injury Frequency Rate (LTIFR)</t>
  </si>
  <si>
    <t>Lost Time Injury Severity Rate (LTISR)</t>
  </si>
  <si>
    <t>Total Reportable Case Frequency (TRCF)</t>
  </si>
  <si>
    <t>Fatal Accident Frequency Rate (FAFR)</t>
  </si>
  <si>
    <t>YTD Rolling (LTIFR)</t>
  </si>
  <si>
    <t>Month</t>
  </si>
  <si>
    <t>Manhours</t>
  </si>
  <si>
    <t>Manpower</t>
  </si>
  <si>
    <t>Property damage</t>
  </si>
  <si>
    <t>First Aid Cases</t>
  </si>
  <si>
    <t>Medical Treatment Case</t>
  </si>
  <si>
    <t>Restricted Work Days</t>
  </si>
  <si>
    <t>Permanent Partial Disabilities</t>
  </si>
  <si>
    <t>Permanent Total Disabilities</t>
  </si>
  <si>
    <t>Lost Work Days</t>
  </si>
  <si>
    <t>Fatalities</t>
  </si>
  <si>
    <t>Lost Work Day Cases</t>
  </si>
  <si>
    <t>Immediate Reportable Injuries</t>
  </si>
  <si>
    <t>Safety inductions</t>
  </si>
  <si>
    <t>TBT conducted</t>
  </si>
  <si>
    <t>OHS Meetings</t>
  </si>
  <si>
    <t>OHS Inspections</t>
  </si>
  <si>
    <t>OHS Campaigns</t>
  </si>
  <si>
    <t>OHS Rewards</t>
  </si>
  <si>
    <t>OHS Audits</t>
  </si>
  <si>
    <t>Safety Alerts</t>
  </si>
  <si>
    <t>Mock Drill</t>
  </si>
  <si>
    <t>Projects</t>
  </si>
  <si>
    <t>OHS Dashboard</t>
  </si>
  <si>
    <t>Workforce Status</t>
  </si>
  <si>
    <t>Max</t>
  </si>
  <si>
    <t>Actual Value</t>
  </si>
  <si>
    <t>Value</t>
  </si>
  <si>
    <t>x</t>
  </si>
  <si>
    <t>y</t>
  </si>
  <si>
    <t>Actual</t>
  </si>
  <si>
    <t>Percent</t>
  </si>
  <si>
    <t>Target</t>
  </si>
  <si>
    <t>TBT Conducted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</si>
  <si>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</si>
  <si>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</si>
  <si>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</si>
  <si>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</si>
  <si>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</si>
  <si>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</si>
  <si>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</si>
  <si>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</si>
  <si>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</si>
  <si>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</si>
  <si>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</si>
  <si>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</si>
  <si>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Quarter 1</t>
  </si>
  <si>
    <t>Quarter 2</t>
  </si>
  <si>
    <t>Quarter 3</t>
  </si>
  <si>
    <t>Quarter 4</t>
  </si>
  <si>
    <t>Quarter</t>
  </si>
  <si>
    <t>Trainings</t>
  </si>
  <si>
    <t>XYZ</t>
  </si>
  <si>
    <t>Escriba aquí el nombre de la empresa</t>
  </si>
  <si>
    <t>Compañía</t>
  </si>
  <si>
    <t>Mes</t>
  </si>
  <si>
    <t>Nombre del proyecto</t>
  </si>
  <si>
    <t>Año de reporte</t>
  </si>
  <si>
    <t>Preparado por</t>
  </si>
  <si>
    <t>Objetivos</t>
  </si>
  <si>
    <t>Indicador</t>
  </si>
  <si>
    <t>Valor</t>
  </si>
  <si>
    <t>Horas hombre</t>
  </si>
  <si>
    <t>Horas contratistas</t>
  </si>
  <si>
    <t>Inducciones de seguridad</t>
  </si>
  <si>
    <t>Entrenamientos</t>
  </si>
  <si>
    <t>Reuniones HSE</t>
  </si>
  <si>
    <t>Inspecciones HSE</t>
  </si>
  <si>
    <t>Campañas HSE</t>
  </si>
  <si>
    <t>Reconocimientos</t>
  </si>
  <si>
    <t>Auditorias HSE</t>
  </si>
  <si>
    <t>Alertas de seguridad</t>
  </si>
  <si>
    <t>Simulacros</t>
  </si>
  <si>
    <t>Daños a la propiedad</t>
  </si>
  <si>
    <t>Botiquines</t>
  </si>
  <si>
    <t>Caso de tratamiento médico</t>
  </si>
  <si>
    <t>Días laborales restringidos</t>
  </si>
  <si>
    <t>Discapacidades parciales permanentes</t>
  </si>
  <si>
    <t>Discapacidades totales permanentes</t>
  </si>
  <si>
    <t>Casos de días laborales perdidos</t>
  </si>
  <si>
    <t>Días de trabajo perdidos</t>
  </si>
  <si>
    <t>Muertes</t>
  </si>
  <si>
    <t>Acontecimientos peligrosos</t>
  </si>
  <si>
    <t>Lesiones de notificación inmediata</t>
  </si>
  <si>
    <t>Tasa de frecuencia de lesiones con tiempo perdido (LTIFR)</t>
  </si>
  <si>
    <t>Frecuencia total de casos notificables (TRCF)</t>
  </si>
  <si>
    <t>Tasa de frecuencia de accidentes fatales (FAFR)</t>
  </si>
  <si>
    <t>Tasa de gravedad de lesiones con tiempo perdido (LTISR)</t>
  </si>
  <si>
    <t>* Frecuencia calculada en base a 1 millón de horas-hombre</t>
  </si>
  <si>
    <t>* No elimine ninguna fórmula en el área resaltada en azul</t>
  </si>
  <si>
    <t>* Establecer un objetivo anual para los KPI en la hoja de datos
* No elimine ninguna fórmula en la hoja de datos, solo agregue datos en la sección blanca, la sección resaltada en azul se actualizará automáticamente.</t>
  </si>
  <si>
    <t>Comportamientos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</si>
</sst>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8"/>
      <color indexed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sz val="11"/>
      <color theme="1"/>
      <name val="Calibri"/>
      <family val="2"/>
      <charset val="238"/>
      <scheme val="minor"/>
    </font>
    <font>
      <sz val="24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8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6" applyNumberFormat="0" applyAlignment="0" applyProtection="0"/>
    <xf numFmtId="0" fontId="13" fillId="19" borderId="7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6" applyNumberFormat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6" borderId="12" applyNumberFormat="0" applyFont="0" applyAlignment="0" applyProtection="0"/>
    <xf numFmtId="0" fontId="24" fillId="18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" fillId="0" borderId="0"/>
    <xf numFmtId="9" fontId="30" fillId="0" borderId="0" applyFont="0" applyFill="0" applyBorder="0" applyAlignment="0" applyProtection="0"/>
  </cellStyleXfs>
  <cellXfs count="96">
    <xf numFmtId="0" fontId="0" fillId="0" borderId="0" xfId="0"/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" fontId="6" fillId="0" borderId="15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0" borderId="0" xfId="46"/>
    <xf numFmtId="0" fontId="2" fillId="0" borderId="18" xfId="46" applyBorder="1"/>
    <xf numFmtId="0" fontId="2" fillId="0" borderId="19" xfId="46" applyBorder="1"/>
    <xf numFmtId="0" fontId="2" fillId="0" borderId="20" xfId="46" applyBorder="1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29" fillId="20" borderId="1" xfId="0" applyNumberFormat="1" applyFont="1" applyFill="1" applyBorder="1" applyAlignment="1">
      <alignment horizontal="center" vertical="center"/>
    </xf>
    <xf numFmtId="0" fontId="29" fillId="20" borderId="1" xfId="0" applyFont="1" applyFill="1" applyBorder="1" applyProtection="1">
      <protection locked="0"/>
    </xf>
    <xf numFmtId="2" fontId="29" fillId="20" borderId="1" xfId="0" applyNumberFormat="1" applyFont="1" applyFill="1" applyBorder="1" applyProtection="1">
      <protection locked="0"/>
    </xf>
    <xf numFmtId="0" fontId="6" fillId="20" borderId="1" xfId="0" applyFont="1" applyFill="1" applyBorder="1" applyAlignment="1" applyProtection="1">
      <alignment horizontal="center" vertical="center"/>
      <protection locked="0"/>
    </xf>
    <xf numFmtId="0" fontId="6" fillId="20" borderId="15" xfId="0" applyFont="1" applyFill="1" applyBorder="1" applyAlignment="1" applyProtection="1">
      <alignment horizontal="center" vertical="center"/>
      <protection locked="0"/>
    </xf>
    <xf numFmtId="0" fontId="6" fillId="20" borderId="4" xfId="0" applyFont="1" applyFill="1" applyBorder="1" applyAlignment="1" applyProtection="1">
      <alignment horizontal="center" vertical="center"/>
      <protection locked="0"/>
    </xf>
    <xf numFmtId="1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2" fillId="0" borderId="25" xfId="46" applyBorder="1"/>
    <xf numFmtId="0" fontId="2" fillId="0" borderId="26" xfId="46" applyBorder="1"/>
    <xf numFmtId="0" fontId="0" fillId="21" borderId="0" xfId="0" applyFill="1"/>
    <xf numFmtId="0" fontId="32" fillId="21" borderId="0" xfId="0" applyFont="1" applyFill="1"/>
    <xf numFmtId="0" fontId="33" fillId="21" borderId="0" xfId="0" applyFont="1" applyFill="1"/>
    <xf numFmtId="0" fontId="33" fillId="21" borderId="0" xfId="0" applyFont="1" applyFill="1" applyAlignment="1">
      <alignment vertical="center"/>
    </xf>
    <xf numFmtId="0" fontId="32" fillId="21" borderId="0" xfId="0" applyFont="1" applyFill="1" applyAlignment="1">
      <alignment vertical="center"/>
    </xf>
    <xf numFmtId="0" fontId="34" fillId="0" borderId="27" xfId="0" applyFont="1" applyBorder="1" applyAlignment="1">
      <alignment vertical="center"/>
    </xf>
    <xf numFmtId="0" fontId="0" fillId="21" borderId="0" xfId="0" applyFill="1" applyAlignment="1">
      <alignment vertical="center"/>
    </xf>
    <xf numFmtId="164" fontId="32" fillId="0" borderId="28" xfId="0" applyNumberFormat="1" applyFont="1" applyBorder="1" applyAlignment="1">
      <alignment horizontal="center" vertical="center"/>
    </xf>
    <xf numFmtId="1" fontId="35" fillId="23" borderId="23" xfId="0" applyNumberFormat="1" applyFont="1" applyFill="1" applyBorder="1" applyAlignment="1" applyProtection="1">
      <alignment horizontal="center" vertical="center"/>
      <protection locked="0"/>
    </xf>
    <xf numFmtId="0" fontId="36" fillId="0" borderId="27" xfId="0" applyFont="1" applyBorder="1" applyAlignment="1">
      <alignment vertical="center"/>
    </xf>
    <xf numFmtId="0" fontId="37" fillId="0" borderId="27" xfId="0" applyFont="1" applyBorder="1"/>
    <xf numFmtId="164" fontId="23" fillId="0" borderId="27" xfId="0" applyNumberFormat="1" applyFont="1" applyBorder="1" applyAlignment="1">
      <alignment horizontal="center"/>
    </xf>
    <xf numFmtId="0" fontId="23" fillId="0" borderId="27" xfId="0" applyFont="1" applyBorder="1"/>
    <xf numFmtId="164" fontId="23" fillId="0" borderId="27" xfId="0" applyNumberFormat="1" applyFont="1" applyBorder="1"/>
    <xf numFmtId="164" fontId="37" fillId="0" borderId="27" xfId="0" applyNumberFormat="1" applyFont="1" applyBorder="1" applyAlignment="1">
      <alignment horizontal="center"/>
    </xf>
    <xf numFmtId="1" fontId="23" fillId="0" borderId="27" xfId="0" applyNumberFormat="1" applyFont="1" applyBorder="1" applyAlignment="1">
      <alignment horizontal="center"/>
    </xf>
    <xf numFmtId="9" fontId="23" fillId="0" borderId="27" xfId="47" applyFont="1" applyFill="1" applyBorder="1" applyAlignment="1">
      <alignment horizontal="center"/>
    </xf>
    <xf numFmtId="0" fontId="36" fillId="0" borderId="29" xfId="0" applyFont="1" applyBorder="1" applyAlignment="1">
      <alignment vertical="center"/>
    </xf>
    <xf numFmtId="1" fontId="35" fillId="23" borderId="3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3" fillId="22" borderId="1" xfId="0" applyFont="1" applyFill="1" applyBorder="1" applyAlignment="1" applyProtection="1">
      <alignment vertical="center"/>
      <protection locked="0"/>
    </xf>
    <xf numFmtId="0" fontId="2" fillId="22" borderId="1" xfId="0" applyFont="1" applyFill="1" applyBorder="1" applyAlignment="1" applyProtection="1">
      <alignment vertical="center"/>
      <protection locked="0"/>
    </xf>
    <xf numFmtId="0" fontId="1" fillId="22" borderId="1" xfId="0" applyFon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0" fillId="3" borderId="37" xfId="0" applyFill="1" applyBorder="1" applyAlignment="1">
      <alignment horizontal="center"/>
    </xf>
    <xf numFmtId="0" fontId="29" fillId="20" borderId="1" xfId="0" applyFont="1" applyFill="1" applyBorder="1" applyAlignment="1" applyProtection="1">
      <alignment vertical="center" wrapText="1"/>
      <protection locked="0"/>
    </xf>
    <xf numFmtId="0" fontId="4" fillId="22" borderId="35" xfId="46" applyFont="1" applyFill="1" applyBorder="1" applyAlignment="1">
      <alignment horizontal="center" vertical="center"/>
    </xf>
    <xf numFmtId="0" fontId="4" fillId="22" borderId="32" xfId="46" applyFont="1" applyFill="1" applyBorder="1" applyAlignment="1">
      <alignment horizontal="center" vertical="center"/>
    </xf>
    <xf numFmtId="0" fontId="4" fillId="22" borderId="31" xfId="46" applyFont="1" applyFill="1" applyBorder="1" applyAlignment="1">
      <alignment horizontal="center" vertical="center"/>
    </xf>
    <xf numFmtId="0" fontId="4" fillId="22" borderId="36" xfId="46" applyFont="1" applyFill="1" applyBorder="1" applyAlignment="1">
      <alignment horizontal="center" vertical="center"/>
    </xf>
    <xf numFmtId="0" fontId="4" fillId="22" borderId="21" xfId="46" applyFont="1" applyFill="1" applyBorder="1" applyAlignment="1">
      <alignment horizontal="center" vertical="center"/>
    </xf>
    <xf numFmtId="0" fontId="4" fillId="22" borderId="33" xfId="46" applyFont="1" applyFill="1" applyBorder="1" applyAlignment="1">
      <alignment horizontal="center" vertical="center"/>
    </xf>
    <xf numFmtId="0" fontId="4" fillId="22" borderId="22" xfId="46" applyFont="1" applyFill="1" applyBorder="1" applyAlignment="1">
      <alignment horizontal="center" vertical="center"/>
    </xf>
    <xf numFmtId="0" fontId="4" fillId="22" borderId="34" xfId="46" applyFont="1" applyFill="1" applyBorder="1" applyAlignment="1">
      <alignment horizontal="center" vertical="center"/>
    </xf>
    <xf numFmtId="0" fontId="31" fillId="22" borderId="24" xfId="46" applyFont="1" applyFill="1" applyBorder="1" applyAlignment="1">
      <alignment horizontal="left" vertical="center"/>
    </xf>
    <xf numFmtId="0" fontId="31" fillId="22" borderId="16" xfId="46" applyFont="1" applyFill="1" applyBorder="1" applyAlignment="1">
      <alignment horizontal="left" vertical="center"/>
    </xf>
    <xf numFmtId="0" fontId="31" fillId="22" borderId="17" xfId="46" applyFont="1" applyFill="1" applyBorder="1" applyAlignment="1">
      <alignment horizontal="left" vertical="center"/>
    </xf>
    <xf numFmtId="0" fontId="31" fillId="22" borderId="25" xfId="46" applyFont="1" applyFill="1" applyBorder="1" applyAlignment="1">
      <alignment horizontal="left" vertical="center"/>
    </xf>
    <xf numFmtId="0" fontId="31" fillId="22" borderId="0" xfId="46" applyFont="1" applyFill="1" applyAlignment="1">
      <alignment horizontal="left" vertical="center"/>
    </xf>
    <xf numFmtId="0" fontId="31" fillId="22" borderId="18" xfId="46" applyFont="1" applyFill="1" applyBorder="1" applyAlignment="1">
      <alignment horizontal="left" vertical="center"/>
    </xf>
    <xf numFmtId="0" fontId="38" fillId="0" borderId="24" xfId="46" applyFont="1" applyBorder="1" applyAlignment="1">
      <alignment horizontal="left" vertical="center" wrapText="1"/>
    </xf>
    <xf numFmtId="0" fontId="38" fillId="0" borderId="16" xfId="46" applyFont="1" applyBorder="1" applyAlignment="1">
      <alignment horizontal="left" vertical="center" wrapText="1"/>
    </xf>
    <xf numFmtId="0" fontId="38" fillId="0" borderId="17" xfId="46" applyFont="1" applyBorder="1" applyAlignment="1">
      <alignment horizontal="left" vertical="center" wrapText="1"/>
    </xf>
    <xf numFmtId="0" fontId="38" fillId="0" borderId="25" xfId="46" applyFont="1" applyBorder="1" applyAlignment="1">
      <alignment horizontal="left" vertical="center" wrapText="1"/>
    </xf>
    <xf numFmtId="0" fontId="38" fillId="0" borderId="0" xfId="46" applyFont="1" applyAlignment="1">
      <alignment horizontal="left" vertical="center" wrapText="1"/>
    </xf>
    <xf numFmtId="0" fontId="38" fillId="0" borderId="18" xfId="46" applyFont="1" applyBorder="1" applyAlignment="1">
      <alignment horizontal="left" vertical="center" wrapText="1"/>
    </xf>
    <xf numFmtId="0" fontId="38" fillId="0" borderId="26" xfId="46" applyFont="1" applyBorder="1" applyAlignment="1">
      <alignment horizontal="left" vertical="center" wrapText="1"/>
    </xf>
    <xf numFmtId="0" fontId="38" fillId="0" borderId="19" xfId="46" applyFont="1" applyBorder="1" applyAlignment="1">
      <alignment horizontal="left" vertical="center" wrapText="1"/>
    </xf>
    <xf numFmtId="0" fontId="38" fillId="0" borderId="20" xfId="46" applyFont="1" applyBorder="1" applyAlignment="1">
      <alignment horizontal="left" vertical="center" wrapText="1"/>
    </xf>
    <xf numFmtId="0" fontId="6" fillId="20" borderId="2" xfId="0" applyFont="1" applyFill="1" applyBorder="1" applyAlignment="1" applyProtection="1">
      <alignment horizontal="center" vertical="center"/>
      <protection locked="0"/>
    </xf>
    <xf numFmtId="0" fontId="6" fillId="20" borderId="3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6" fillId="20" borderId="1" xfId="0" applyFont="1" applyFill="1" applyBorder="1" applyAlignment="1" applyProtection="1">
      <alignment horizontal="center" vertical="center"/>
      <protection locked="0"/>
    </xf>
    <xf numFmtId="0" fontId="6" fillId="20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2" fillId="21" borderId="0" xfId="0" applyFont="1" applyFill="1" applyAlignment="1">
      <alignment horizontal="center"/>
    </xf>
  </cellXfs>
  <cellStyles count="4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0" xr:uid="{00000000-0005-0000-0000-000028000000}"/>
    <cellStyle name="Normal 6" xfId="46" xr:uid="{00000000-0005-0000-0000-000029000000}"/>
    <cellStyle name="Note 2" xfId="41" xr:uid="{00000000-0005-0000-0000-00002A000000}"/>
    <cellStyle name="Output 2" xfId="42" xr:uid="{00000000-0005-0000-0000-00002B000000}"/>
    <cellStyle name="Porcentaje" xfId="47" builtinId="5"/>
    <cellStyle name="Title 2" xfId="43" xr:uid="{00000000-0005-0000-0000-00002D000000}"/>
    <cellStyle name="Total 2" xfId="44" xr:uid="{00000000-0005-0000-0000-00002E000000}"/>
    <cellStyle name="Warning Text 2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EF5-491D-815E-0B9ECEFF847D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3EF5-491D-815E-0B9ECEFF847D}"/>
              </c:ext>
            </c:extLst>
          </c:dPt>
          <c:val>
            <c:numRef>
              <c:f>calc!$G$5:$H$5</c:f>
              <c:numCache>
                <c:formatCode>0.0</c:formatCode>
                <c:ptCount val="2"/>
                <c:pt idx="0">
                  <c:v>6</c:v>
                </c:pt>
                <c:pt idx="1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F5-491D-815E-0B9ECEFF8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C00000"/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D6A-4486-B1A3-36432430036A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0D6A-4486-B1A3-36432430036A}"/>
              </c:ext>
            </c:extLst>
          </c:dPt>
          <c:val>
            <c:numRef>
              <c:f>'Performance monitoring'!$J$15:$K$15</c:f>
              <c:numCache>
                <c:formatCode>0.0</c:formatCode>
                <c:ptCount val="2"/>
                <c:pt idx="0">
                  <c:v>3</c:v>
                </c:pt>
                <c:pt idx="1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6A-4486-B1A3-364324300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00B050"/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FDA-4590-9B61-3C56F596F89A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CFDA-4590-9B61-3C56F596F89A}"/>
              </c:ext>
            </c:extLst>
          </c:dPt>
          <c:val>
            <c:numRef>
              <c:f>'Performance monitoring'!$J$27:$K$27</c:f>
              <c:numCache>
                <c:formatCode>0.0</c:formatCode>
                <c:ptCount val="2"/>
                <c:pt idx="0">
                  <c:v>4</c:v>
                </c:pt>
                <c:pt idx="1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DA-4590-9B61-3C56F596F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FFC000"/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8DF-4653-879C-FFC3E8E8C952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88DF-4653-879C-FFC3E8E8C952}"/>
              </c:ext>
            </c:extLst>
          </c:dPt>
          <c:val>
            <c:numRef>
              <c:f>'Performance monitoring'!$J$34:$K$34</c:f>
              <c:numCache>
                <c:formatCode>0.0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DF-4653-879C-FFC3E8E8C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12D-43E5-AAEB-E2AEF6DC4355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912D-43E5-AAEB-E2AEF6DC4355}"/>
              </c:ext>
            </c:extLst>
          </c:dPt>
          <c:val>
            <c:numRef>
              <c:f>'Performance monitoring'!$J$42:$K$42</c:f>
              <c:numCache>
                <c:formatCode>0.0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2D-43E5-AAEB-E2AEF6DC4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C00000"/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882-4D87-A798-70D53FFB1699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A882-4D87-A798-70D53FFB1699}"/>
              </c:ext>
            </c:extLst>
          </c:dPt>
          <c:val>
            <c:numRef>
              <c:f>'Performance monitoring'!$J$49:$K$49</c:f>
              <c:numCache>
                <c:formatCode>0.0</c:formatCode>
                <c:ptCount val="2"/>
                <c:pt idx="0">
                  <c:v>25</c:v>
                </c:pt>
                <c:pt idx="1">
                  <c:v>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82-4D87-A798-70D53FFB1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00B050"/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EB4-4766-9A4B-793231F7F3DA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4EB4-4766-9A4B-793231F7F3DA}"/>
              </c:ext>
            </c:extLst>
          </c:dPt>
          <c:val>
            <c:numRef>
              <c:f>'Performance monitoring'!$J$56:$K$56</c:f>
              <c:numCache>
                <c:formatCode>0.0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B4-4766-9A4B-793231F7F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FFC000"/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15E-44FC-A31C-3AACDB0DAAC4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615E-44FC-A31C-3AACDB0DAAC4}"/>
              </c:ext>
            </c:extLst>
          </c:dPt>
          <c:val>
            <c:numRef>
              <c:f>'Performance monitoring'!$J$63:$K$63</c:f>
              <c:numCache>
                <c:formatCode>0.0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E-44FC-A31C-3AACDB0DA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Sheet'!$A$33</c:f>
              <c:strCache>
                <c:ptCount val="1"/>
                <c:pt idx="0">
                  <c:v>Manhours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Sheet'!$B$33:$N$33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A-4154-86C7-5CD97E8D9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'Foruma Sheet'!$A$34</c:f>
              <c:strCache>
                <c:ptCount val="1"/>
                <c:pt idx="0">
                  <c:v>Manpower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Sheet'!$B$34:$N$34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317-40D5-AFF3-BC8C46488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864512"/>
        <c:axId val="200866432"/>
      </c:lineChart>
      <c:catAx>
        <c:axId val="20086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0866432"/>
        <c:crosses val="autoZero"/>
        <c:auto val="1"/>
        <c:lblAlgn val="ctr"/>
        <c:lblOffset val="100"/>
        <c:noMultiLvlLbl val="0"/>
      </c:catAx>
      <c:valAx>
        <c:axId val="200866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86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Safety inductions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Sheet'!$A$35</c:f>
              <c:strCache>
                <c:ptCount val="1"/>
                <c:pt idx="0">
                  <c:v>Safety inductions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Sheet'!$B$35:$N$35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1C-44EE-BAE3-4F32FA88E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Sheet'!$A$45</c:f>
              <c:strCache>
                <c:ptCount val="1"/>
                <c:pt idx="0">
                  <c:v>Property damage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Sheet'!$B$45:$N$45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6-411F-8B21-2091E460B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61856"/>
        <c:axId val="201963392"/>
      </c:barChart>
      <c:catAx>
        <c:axId val="20196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63392"/>
        <c:crosses val="autoZero"/>
        <c:auto val="1"/>
        <c:lblAlgn val="ctr"/>
        <c:lblOffset val="100"/>
        <c:noMultiLvlLbl val="0"/>
      </c:catAx>
      <c:valAx>
        <c:axId val="201963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61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 sz="1400"/>
              <a:t>First Aid Cases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'Foruma Sheet'!$A$46</c:f>
              <c:strCache>
                <c:ptCount val="1"/>
                <c:pt idx="0">
                  <c:v>First Aid Cases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Sheet'!$B$46:$N$46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206-4103-B389-F1894B54B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21824"/>
        <c:axId val="141823360"/>
      </c:lineChart>
      <c:catAx>
        <c:axId val="14182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23360"/>
        <c:crosses val="autoZero"/>
        <c:auto val="1"/>
        <c:lblAlgn val="ctr"/>
        <c:lblOffset val="100"/>
        <c:noMultiLvlLbl val="0"/>
      </c:catAx>
      <c:valAx>
        <c:axId val="141823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21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 sz="1400"/>
              <a:t>Medical Treatment</a:t>
            </a:r>
            <a:r>
              <a:rPr lang="en-AU" sz="1400" baseline="0"/>
              <a:t> Case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'Foruma Sheet'!$A$47</c:f>
              <c:strCache>
                <c:ptCount val="1"/>
                <c:pt idx="0">
                  <c:v>Medical Treatment Case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Sheet'!$B$47:$N$47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60E-4964-BC21-D0679AB2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Sheet'!$A$48</c:f>
              <c:strCache>
                <c:ptCount val="1"/>
                <c:pt idx="0">
                  <c:v>Restricted Work Days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Sheet'!$B$48:$N$48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0-4BE3-8DAE-A53E7CA73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890688"/>
        <c:axId val="141892224"/>
      </c:barChart>
      <c:catAx>
        <c:axId val="14189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92224"/>
        <c:crosses val="autoZero"/>
        <c:auto val="1"/>
        <c:lblAlgn val="ctr"/>
        <c:lblOffset val="100"/>
        <c:noMultiLvlLbl val="0"/>
      </c:catAx>
      <c:valAx>
        <c:axId val="141892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90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Lost Work Days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Sheet'!$A$52</c:f>
              <c:strCache>
                <c:ptCount val="1"/>
                <c:pt idx="0">
                  <c:v>Lost Work Days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Sheet'!$B$52:$N$52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C-4D79-84AB-69A4AD053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20896"/>
        <c:axId val="141926784"/>
      </c:barChart>
      <c:catAx>
        <c:axId val="14192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26784"/>
        <c:crosses val="autoZero"/>
        <c:auto val="1"/>
        <c:lblAlgn val="ctr"/>
        <c:lblOffset val="100"/>
        <c:noMultiLvlLbl val="0"/>
      </c:catAx>
      <c:valAx>
        <c:axId val="141926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2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Dangerous Occurances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Sheet'!$A$54</c:f>
              <c:strCache>
                <c:ptCount val="1"/>
                <c:pt idx="0">
                  <c:v>Dangerous Occurances: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Sheet'!$B$54:$N$54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E-4453-83A2-9FF8C695B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55456"/>
        <c:axId val="141956992"/>
      </c:barChart>
      <c:catAx>
        <c:axId val="141955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56992"/>
        <c:crosses val="autoZero"/>
        <c:auto val="1"/>
        <c:lblAlgn val="ctr"/>
        <c:lblOffset val="100"/>
        <c:noMultiLvlLbl val="0"/>
      </c:catAx>
      <c:valAx>
        <c:axId val="1419569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55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Sheet'!$A$55</c:f>
              <c:strCache>
                <c:ptCount val="1"/>
                <c:pt idx="0">
                  <c:v>Immediate Reportable Injuries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Sheet'!$B$55:$N$55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4A-4259-AAB5-F4A991C3A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5664"/>
        <c:axId val="141987200"/>
      </c:barChart>
      <c:catAx>
        <c:axId val="1419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87200"/>
        <c:crosses val="autoZero"/>
        <c:auto val="1"/>
        <c:lblAlgn val="ctr"/>
        <c:lblOffset val="100"/>
        <c:noMultiLvlLbl val="0"/>
      </c:catAx>
      <c:valAx>
        <c:axId val="141987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85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Sheet'!$A$49</c:f>
              <c:strCache>
                <c:ptCount val="1"/>
                <c:pt idx="0">
                  <c:v>Permanent Partial Disabilities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Sheet'!$B$49:$N$49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E-426A-8EFD-FE750450B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07680"/>
        <c:axId val="142038144"/>
      </c:barChart>
      <c:catAx>
        <c:axId val="14200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2038144"/>
        <c:crosses val="autoZero"/>
        <c:auto val="1"/>
        <c:lblAlgn val="ctr"/>
        <c:lblOffset val="100"/>
        <c:noMultiLvlLbl val="0"/>
      </c:catAx>
      <c:valAx>
        <c:axId val="1420381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00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Sheet'!$A$50</c:f>
              <c:strCache>
                <c:ptCount val="1"/>
                <c:pt idx="0">
                  <c:v>Permanent Total Disabilities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Sheet'!$B$50:$N$50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5-4CEE-BBD1-F137E140A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62720"/>
        <c:axId val="142064256"/>
      </c:barChart>
      <c:catAx>
        <c:axId val="142062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2064256"/>
        <c:crosses val="autoZero"/>
        <c:auto val="1"/>
        <c:lblAlgn val="ctr"/>
        <c:lblOffset val="100"/>
        <c:noMultiLvlLbl val="0"/>
      </c:catAx>
      <c:valAx>
        <c:axId val="1420642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062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/>
              <a:t>Lost Work Day Cases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'Foruma Sheet'!$A$51</c:f>
              <c:strCache>
                <c:ptCount val="1"/>
                <c:pt idx="0">
                  <c:v>Lost Work Day Cases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'Foruma Sheet'!$B$32:$N$32</c:f>
              <c:strCache>
                <c:ptCount val="13"/>
                <c:pt idx="0">
                  <c:v>Jan2021</c:v>
                </c:pt>
                <c:pt idx="1">
                  <c:v>Feb2021</c:v>
                </c:pt>
                <c:pt idx="2">
                  <c:v>Mar2021</c:v>
                </c:pt>
                <c:pt idx="3">
                  <c:v>Apr2021</c:v>
                </c:pt>
                <c:pt idx="4">
                  <c:v>May2021</c:v>
                </c:pt>
                <c:pt idx="5">
                  <c:v>Jun2021</c:v>
                </c:pt>
                <c:pt idx="6">
                  <c:v>Jul2021</c:v>
                </c:pt>
                <c:pt idx="7">
                  <c:v>Aug2021</c:v>
                </c:pt>
                <c:pt idx="8">
                  <c:v>Sep2021</c:v>
                </c:pt>
                <c:pt idx="9">
                  <c:v>Oct2021</c:v>
                </c:pt>
                <c:pt idx="10">
                  <c:v>Nov2021</c:v>
                </c:pt>
                <c:pt idx="11">
                  <c:v>Dec2021</c:v>
                </c:pt>
                <c:pt idx="12">
                  <c:v>YTD2021</c:v>
                </c:pt>
              </c:strCache>
            </c:strRef>
          </c:cat>
          <c:val>
            <c:numRef>
              <c:f>'Foruma Sheet'!$B$51:$N$51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16-4286-ABC3-E71FF4A96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5664"/>
        <c:axId val="141987200"/>
      </c:barChart>
      <c:catAx>
        <c:axId val="1419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87200"/>
        <c:crosses val="autoZero"/>
        <c:auto val="1"/>
        <c:lblAlgn val="ctr"/>
        <c:lblOffset val="100"/>
        <c:noMultiLvlLbl val="0"/>
      </c:catAx>
      <c:valAx>
        <c:axId val="141987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85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658-4558-99F6-66CC31312A6C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9658-4558-99F6-66CC31312A6C}"/>
              </c:ext>
            </c:extLst>
          </c:dPt>
          <c:val>
            <c:numRef>
              <c:f>calc!$G$5:$H$5</c:f>
              <c:numCache>
                <c:formatCode>0.0</c:formatCode>
                <c:ptCount val="2"/>
                <c:pt idx="0">
                  <c:v>6</c:v>
                </c:pt>
                <c:pt idx="1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58-4558-99F6-66CC31312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scene3d>
                <a:camera prst="orthographicFront"/>
                <a:lightRig rig="soft" dir="t">
                  <a:rot lat="0" lon="0" rev="0"/>
                </a:lightRig>
              </a:scene3d>
              <a:sp3d prstMaterial="matte">
                <a:bevelT w="63500" h="63500" prst="artDeco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FD0-41BC-AF7B-612DF21A4078}"/>
              </c:ext>
            </c:extLst>
          </c:dPt>
          <c:dPt>
            <c:idx val="1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3-8FD0-41BC-AF7B-612DF21A4078}"/>
              </c:ext>
            </c:extLst>
          </c:dPt>
          <c:val>
            <c:numRef>
              <c:f>'Performance monitoring'!$J$15:$K$15</c:f>
              <c:numCache>
                <c:formatCode>0.0</c:formatCode>
                <c:ptCount val="2"/>
                <c:pt idx="0">
                  <c:v>3</c:v>
                </c:pt>
                <c:pt idx="1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D0-41BC-AF7B-612DF21A4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image" Target="../media/image5.emf"/><Relationship Id="rId18" Type="http://schemas.openxmlformats.org/officeDocument/2006/relationships/image" Target="../media/image10.emf"/><Relationship Id="rId3" Type="http://schemas.openxmlformats.org/officeDocument/2006/relationships/image" Target="../media/image3.emf"/><Relationship Id="rId21" Type="http://schemas.openxmlformats.org/officeDocument/2006/relationships/image" Target="../media/image13.emf"/><Relationship Id="rId7" Type="http://schemas.openxmlformats.org/officeDocument/2006/relationships/chart" Target="../charts/chart4.xml"/><Relationship Id="rId12" Type="http://schemas.openxmlformats.org/officeDocument/2006/relationships/image" Target="../media/image4.emf"/><Relationship Id="rId17" Type="http://schemas.openxmlformats.org/officeDocument/2006/relationships/image" Target="../media/image9.emf"/><Relationship Id="rId2" Type="http://schemas.openxmlformats.org/officeDocument/2006/relationships/image" Target="../media/image2.emf"/><Relationship Id="rId16" Type="http://schemas.openxmlformats.org/officeDocument/2006/relationships/image" Target="../media/image8.emf"/><Relationship Id="rId20" Type="http://schemas.openxmlformats.org/officeDocument/2006/relationships/image" Target="../media/image12.emf"/><Relationship Id="rId1" Type="http://schemas.openxmlformats.org/officeDocument/2006/relationships/image" Target="../media/image1.emf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image" Target="../media/image7.emf"/><Relationship Id="rId10" Type="http://schemas.openxmlformats.org/officeDocument/2006/relationships/chart" Target="../charts/chart7.xml"/><Relationship Id="rId19" Type="http://schemas.openxmlformats.org/officeDocument/2006/relationships/image" Target="../media/image11.emf"/><Relationship Id="rId4" Type="http://schemas.openxmlformats.org/officeDocument/2006/relationships/chart" Target="../charts/chart1.xml"/><Relationship Id="rId9" Type="http://schemas.openxmlformats.org/officeDocument/2006/relationships/chart" Target="../charts/chart6.xml"/><Relationship Id="rId14" Type="http://schemas.openxmlformats.org/officeDocument/2006/relationships/image" Target="../media/image6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13" Type="http://schemas.openxmlformats.org/officeDocument/2006/relationships/chart" Target="../charts/chart21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12" Type="http://schemas.openxmlformats.org/officeDocument/2006/relationships/chart" Target="../charts/chart20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5" Type="http://schemas.openxmlformats.org/officeDocument/2006/relationships/chart" Target="../charts/chart1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Relationship Id="rId14" Type="http://schemas.openxmlformats.org/officeDocument/2006/relationships/image" Target="../media/image27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1.emf"/><Relationship Id="rId13" Type="http://schemas.openxmlformats.org/officeDocument/2006/relationships/image" Target="../media/image26.emf"/><Relationship Id="rId3" Type="http://schemas.openxmlformats.org/officeDocument/2006/relationships/image" Target="../media/image16.emf"/><Relationship Id="rId7" Type="http://schemas.openxmlformats.org/officeDocument/2006/relationships/image" Target="../media/image20.emf"/><Relationship Id="rId12" Type="http://schemas.openxmlformats.org/officeDocument/2006/relationships/image" Target="../media/image25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Relationship Id="rId6" Type="http://schemas.openxmlformats.org/officeDocument/2006/relationships/image" Target="../media/image19.emf"/><Relationship Id="rId11" Type="http://schemas.openxmlformats.org/officeDocument/2006/relationships/image" Target="../media/image24.emf"/><Relationship Id="rId5" Type="http://schemas.openxmlformats.org/officeDocument/2006/relationships/image" Target="../media/image18.emf"/><Relationship Id="rId10" Type="http://schemas.openxmlformats.org/officeDocument/2006/relationships/image" Target="../media/image23.emf"/><Relationship Id="rId4" Type="http://schemas.openxmlformats.org/officeDocument/2006/relationships/image" Target="../media/image17.emf"/><Relationship Id="rId9" Type="http://schemas.openxmlformats.org/officeDocument/2006/relationships/image" Target="../media/image2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19051</xdr:colOff>
          <xdr:row>3</xdr:row>
          <xdr:rowOff>1</xdr:rowOff>
        </xdr:from>
        <xdr:to>
          <xdr:col>8</xdr:col>
          <xdr:colOff>1</xdr:colOff>
          <xdr:row>12</xdr:row>
          <xdr:rowOff>0</xdr:rowOff>
        </xdr:to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manhour" spid="_x0000_s2068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457451" y="695326"/>
              <a:ext cx="2419350" cy="164782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</xdr:row>
          <xdr:rowOff>0</xdr:rowOff>
        </xdr:from>
        <xdr:to>
          <xdr:col>12</xdr:col>
          <xdr:colOff>0</xdr:colOff>
          <xdr:row>12</xdr:row>
          <xdr:rowOff>0</xdr:rowOff>
        </xdr:to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Manpower" spid="_x0000_s2068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905375" y="695325"/>
              <a:ext cx="2409825" cy="16478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600075</xdr:colOff>
          <xdr:row>3</xdr:row>
          <xdr:rowOff>0</xdr:rowOff>
        </xdr:from>
        <xdr:to>
          <xdr:col>15</xdr:col>
          <xdr:colOff>696685</xdr:colOff>
          <xdr:row>12</xdr:row>
          <xdr:rowOff>0</xdr:rowOff>
        </xdr:to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afety_induction" spid="_x0000_s2068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305675" y="552450"/>
              <a:ext cx="2447925" cy="16478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0</xdr:col>
      <xdr:colOff>142875</xdr:colOff>
      <xdr:row>14</xdr:row>
      <xdr:rowOff>104775</xdr:rowOff>
    </xdr:from>
    <xdr:to>
      <xdr:col>3</xdr:col>
      <xdr:colOff>294075</xdr:colOff>
      <xdr:row>25</xdr:row>
      <xdr:rowOff>94050</xdr:rowOff>
    </xdr:to>
    <xdr:grpSp>
      <xdr:nvGrpSpPr>
        <xdr:cNvPr id="67" name="Group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GrpSpPr/>
      </xdr:nvGrpSpPr>
      <xdr:grpSpPr>
        <a:xfrm>
          <a:off x="142875" y="2686050"/>
          <a:ext cx="1980000" cy="1980000"/>
          <a:chOff x="8545583" y="859356"/>
          <a:chExt cx="3027751" cy="3088426"/>
        </a:xfrm>
      </xdr:grpSpPr>
      <xdr:sp macro="" textlink="">
        <xdr:nvSpPr>
          <xdr:cNvPr id="68" name="Oval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69" name="Group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GrpSpPr/>
        </xdr:nvGrpSpPr>
        <xdr:grpSpPr>
          <a:xfrm>
            <a:off x="8548900" y="859356"/>
            <a:ext cx="3022235" cy="3088426"/>
            <a:chOff x="8147773" y="659276"/>
            <a:chExt cx="3072461" cy="3230212"/>
          </a:xfrm>
        </xdr:grpSpPr>
        <xdr:graphicFrame macro="">
          <xdr:nvGraphicFramePr>
            <xdr:cNvPr id="70" name="Circular Dial1 Donut Chart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3" y="943947"/>
            <a:ext cx="3072461" cy="269074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sp macro="" textlink="calc!D5">
          <xdr:nvSpPr>
            <xdr:cNvPr id="71" name="Circular Dial1 Main Value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D57745A5-CA81-4A89-A193-E403EF151BEE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chemeClr val="tx1"/>
                  </a:solidFill>
                  <a:latin typeface="Arial"/>
                  <a:cs typeface="Arial"/>
                </a:rPr>
                <a:pPr algn="ctr"/>
                <a:t>6</a:t>
              </a:fld>
              <a:endParaRPr lang="en-US" sz="115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calc!D7">
          <xdr:nvSpPr>
            <xdr:cNvPr id="72" name="Circular Dial1 % Value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136C5A9E-4620-4413-A5C4-E88C67B8BD79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5%</a:t>
              </a:fld>
              <a:endParaRPr lang="en-US" sz="3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calc!D6">
          <xdr:nvSpPr>
            <xdr:cNvPr id="73" name="Circular Dial1 % Value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024AFE05-2476-44CD-A2E9-5B808CE3FB56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120</a:t>
              </a:fld>
              <a:endParaRPr lang="en-US" sz="3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4</xdr:col>
      <xdr:colOff>180975</xdr:colOff>
      <xdr:row>14</xdr:row>
      <xdr:rowOff>104775</xdr:rowOff>
    </xdr:from>
    <xdr:to>
      <xdr:col>7</xdr:col>
      <xdr:colOff>332175</xdr:colOff>
      <xdr:row>25</xdr:row>
      <xdr:rowOff>113100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GrpSpPr/>
      </xdr:nvGrpSpPr>
      <xdr:grpSpPr>
        <a:xfrm>
          <a:off x="2619375" y="2686050"/>
          <a:ext cx="1980000" cy="1999050"/>
          <a:chOff x="8545583" y="859356"/>
          <a:chExt cx="3027751" cy="3088426"/>
        </a:xfrm>
      </xdr:grpSpPr>
      <xdr:sp macro="" textlink="">
        <xdr:nvSpPr>
          <xdr:cNvPr id="89" name="Oval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90" name="Group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GrpSpPr/>
        </xdr:nvGrpSpPr>
        <xdr:grpSpPr>
          <a:xfrm>
            <a:off x="8548898" y="859356"/>
            <a:ext cx="3022235" cy="3088426"/>
            <a:chOff x="8147771" y="659276"/>
            <a:chExt cx="3072461" cy="3230212"/>
          </a:xfrm>
        </xdr:grpSpPr>
        <xdr:graphicFrame macro="">
          <xdr:nvGraphicFramePr>
            <xdr:cNvPr id="91" name="Circular Dial1 Donut Chart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1" y="943948"/>
            <a:ext cx="3072461" cy="26907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sp macro="" textlink="'Performance monitoring'!$G$15">
          <xdr:nvSpPr>
            <xdr:cNvPr id="92" name="Circular Dial1 Main Value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DB00E8EF-0F4C-49F4-8F2A-39CF7558C604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3</a:t>
              </a:fld>
              <a:endParaRPr lang="en-US" sz="344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$G$17">
          <xdr:nvSpPr>
            <xdr:cNvPr id="93" name="Circular Dial1 % Value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77150280-0F78-407F-AA6E-45D30378F2B8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2%</a:t>
              </a:fld>
              <a:endParaRPr lang="en-US" sz="44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$G$16">
          <xdr:nvSpPr>
            <xdr:cNvPr id="94" name="Circular Dial1 % Value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CC95EF7A-2225-4395-B8AC-744DE3D3A7DB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150</a:t>
              </a:fld>
              <a:endParaRPr lang="en-US" sz="44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8</xdr:col>
      <xdr:colOff>180975</xdr:colOff>
      <xdr:row>14</xdr:row>
      <xdr:rowOff>114300</xdr:rowOff>
    </xdr:from>
    <xdr:to>
      <xdr:col>11</xdr:col>
      <xdr:colOff>332175</xdr:colOff>
      <xdr:row>25</xdr:row>
      <xdr:rowOff>122625</xdr:rowOff>
    </xdr:to>
    <xdr:grpSp>
      <xdr:nvGrpSpPr>
        <xdr:cNvPr id="95" name="Group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GrpSpPr/>
      </xdr:nvGrpSpPr>
      <xdr:grpSpPr>
        <a:xfrm>
          <a:off x="5057775" y="2695575"/>
          <a:ext cx="1980000" cy="1999050"/>
          <a:chOff x="8545583" y="859356"/>
          <a:chExt cx="3027751" cy="3088426"/>
        </a:xfrm>
      </xdr:grpSpPr>
      <xdr:sp macro="" textlink="">
        <xdr:nvSpPr>
          <xdr:cNvPr id="96" name="Oval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97" name="Group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GrpSpPr/>
        </xdr:nvGrpSpPr>
        <xdr:grpSpPr>
          <a:xfrm>
            <a:off x="8548898" y="859356"/>
            <a:ext cx="3022235" cy="3088426"/>
            <a:chOff x="8147771" y="659276"/>
            <a:chExt cx="3072461" cy="3230212"/>
          </a:xfrm>
        </xdr:grpSpPr>
        <xdr:graphicFrame macro="">
          <xdr:nvGraphicFramePr>
            <xdr:cNvPr id="98" name="Circular Dial1 Donut Chart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1" y="943948"/>
            <a:ext cx="3072461" cy="26907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  <xdr:sp macro="" textlink="'Performance monitoring'!G27">
          <xdr:nvSpPr>
            <xdr:cNvPr id="99" name="Circular Dial1 Main Value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E6473F54-57D8-4C0D-B056-302DEA22F117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4</a:t>
              </a:fld>
              <a:endParaRPr lang="en-US" sz="1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G29">
          <xdr:nvSpPr>
            <xdr:cNvPr id="100" name="Circular Dial1 % Value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014FA1E7-3CA1-473E-84A5-6CFA8B587C2C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3%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G28">
          <xdr:nvSpPr>
            <xdr:cNvPr id="101" name="Circular Dial1 % Value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68CBFA0D-B27B-489A-9EE4-169D96BCC208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123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12</xdr:col>
      <xdr:colOff>123825</xdr:colOff>
      <xdr:row>14</xdr:row>
      <xdr:rowOff>114300</xdr:rowOff>
    </xdr:from>
    <xdr:to>
      <xdr:col>15</xdr:col>
      <xdr:colOff>275025</xdr:colOff>
      <xdr:row>25</xdr:row>
      <xdr:rowOff>122625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pSpPr/>
      </xdr:nvGrpSpPr>
      <xdr:grpSpPr>
        <a:xfrm>
          <a:off x="7439025" y="2695575"/>
          <a:ext cx="1980000" cy="1999050"/>
          <a:chOff x="8545583" y="859356"/>
          <a:chExt cx="3027751" cy="3088426"/>
        </a:xfrm>
      </xdr:grpSpPr>
      <xdr:sp macro="" textlink="">
        <xdr:nvSpPr>
          <xdr:cNvPr id="103" name="Oval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104" name="Group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GrpSpPr/>
        </xdr:nvGrpSpPr>
        <xdr:grpSpPr>
          <a:xfrm>
            <a:off x="8548898" y="859356"/>
            <a:ext cx="3022236" cy="3088426"/>
            <a:chOff x="8147771" y="659276"/>
            <a:chExt cx="3072462" cy="3230212"/>
          </a:xfrm>
        </xdr:grpSpPr>
        <xdr:graphicFrame macro="">
          <xdr:nvGraphicFramePr>
            <xdr:cNvPr id="105" name="Circular Dial1 Donut Chart">
              <a:extLst>
                <a:ext uri="{FF2B5EF4-FFF2-40B4-BE49-F238E27FC236}">
                  <a16:creationId xmlns:a16="http://schemas.microsoft.com/office/drawing/2014/main" id="{00000000-0008-0000-0000-000069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1" y="943948"/>
            <a:ext cx="3072462" cy="26907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"/>
            </a:graphicData>
          </a:graphic>
        </xdr:graphicFrame>
        <xdr:sp macro="" textlink="'Performance monitoring'!G34">
          <xdr:nvSpPr>
            <xdr:cNvPr id="106" name="Circular Dial1 Main Value">
              <a:extLst>
                <a:ext uri="{FF2B5EF4-FFF2-40B4-BE49-F238E27FC236}">
                  <a16:creationId xmlns:a16="http://schemas.microsoft.com/office/drawing/2014/main" id="{00000000-0008-0000-0000-00006A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EA460A6E-A35A-4C33-B272-3CAC048AAEB0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0</a:t>
              </a:fld>
              <a:endParaRPr lang="en-US" sz="1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G36">
          <xdr:nvSpPr>
            <xdr:cNvPr id="107" name="Circular Dial1 % Value">
              <a:extLst>
                <a:ext uri="{FF2B5EF4-FFF2-40B4-BE49-F238E27FC236}">
                  <a16:creationId xmlns:a16="http://schemas.microsoft.com/office/drawing/2014/main" id="{00000000-0008-0000-0000-00006B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ED13F6CC-7705-431E-A174-C23745B7B798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0%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G35">
          <xdr:nvSpPr>
            <xdr:cNvPr id="108" name="Circular Dial1 % Value">
              <a:extLst>
                <a:ext uri="{FF2B5EF4-FFF2-40B4-BE49-F238E27FC236}">
                  <a16:creationId xmlns:a16="http://schemas.microsoft.com/office/drawing/2014/main" id="{00000000-0008-0000-0000-00006C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88141442-6E10-4136-BD60-B40CF9321BDC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100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0</xdr:col>
      <xdr:colOff>190500</xdr:colOff>
      <xdr:row>27</xdr:row>
      <xdr:rowOff>104775</xdr:rowOff>
    </xdr:from>
    <xdr:to>
      <xdr:col>3</xdr:col>
      <xdr:colOff>341700</xdr:colOff>
      <xdr:row>38</xdr:row>
      <xdr:rowOff>103575</xdr:rowOff>
    </xdr:to>
    <xdr:grpSp>
      <xdr:nvGrpSpPr>
        <xdr:cNvPr id="109" name="Group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GrpSpPr/>
      </xdr:nvGrpSpPr>
      <xdr:grpSpPr>
        <a:xfrm>
          <a:off x="190500" y="5076825"/>
          <a:ext cx="1980000" cy="1999050"/>
          <a:chOff x="8545583" y="859356"/>
          <a:chExt cx="3027751" cy="3088426"/>
        </a:xfrm>
      </xdr:grpSpPr>
      <xdr:sp macro="" textlink="">
        <xdr:nvSpPr>
          <xdr:cNvPr id="110" name="Oval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111" name="Group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GrpSpPr/>
        </xdr:nvGrpSpPr>
        <xdr:grpSpPr>
          <a:xfrm>
            <a:off x="8548900" y="859356"/>
            <a:ext cx="3022235" cy="3088426"/>
            <a:chOff x="8147773" y="659276"/>
            <a:chExt cx="3072461" cy="3230212"/>
          </a:xfrm>
        </xdr:grpSpPr>
        <xdr:graphicFrame macro="">
          <xdr:nvGraphicFramePr>
            <xdr:cNvPr id="112" name="Circular Dial1 Donut Chart">
              <a:extLst>
                <a:ext uri="{FF2B5EF4-FFF2-40B4-BE49-F238E27FC236}">
                  <a16:creationId xmlns:a16="http://schemas.microsoft.com/office/drawing/2014/main" id="{00000000-0008-0000-0000-000070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3" y="943947"/>
            <a:ext cx="3072461" cy="269074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"/>
            </a:graphicData>
          </a:graphic>
        </xdr:graphicFrame>
        <xdr:sp macro="" textlink="'Performance monitoring'!G42">
          <xdr:nvSpPr>
            <xdr:cNvPr id="113" name="Circular Dial1 Main Value">
              <a:extLst>
                <a:ext uri="{FF2B5EF4-FFF2-40B4-BE49-F238E27FC236}">
                  <a16:creationId xmlns:a16="http://schemas.microsoft.com/office/drawing/2014/main" id="{00000000-0008-0000-0000-000071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94104E31-B120-4FCD-9494-49CD34992B59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7</a:t>
              </a:fld>
              <a:endParaRPr lang="en-US" sz="1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G44">
          <xdr:nvSpPr>
            <xdr:cNvPr id="114" name="Circular Dial1 % Value">
              <a:extLst>
                <a:ext uri="{FF2B5EF4-FFF2-40B4-BE49-F238E27FC236}">
                  <a16:creationId xmlns:a16="http://schemas.microsoft.com/office/drawing/2014/main" id="{00000000-0008-0000-0000-000072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24DF0EF6-BE69-4465-84D1-5AF944A8F47A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47%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G43">
          <xdr:nvSpPr>
            <xdr:cNvPr id="115" name="Circular Dial1 % Value">
              <a:extLst>
                <a:ext uri="{FF2B5EF4-FFF2-40B4-BE49-F238E27FC236}">
                  <a16:creationId xmlns:a16="http://schemas.microsoft.com/office/drawing/2014/main" id="{00000000-0008-0000-0000-000073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ED34BA89-D80C-4A3A-A7F0-9AD69923DB7F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15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4</xdr:col>
      <xdr:colOff>228600</xdr:colOff>
      <xdr:row>27</xdr:row>
      <xdr:rowOff>104775</xdr:rowOff>
    </xdr:from>
    <xdr:to>
      <xdr:col>7</xdr:col>
      <xdr:colOff>379800</xdr:colOff>
      <xdr:row>38</xdr:row>
      <xdr:rowOff>103575</xdr:rowOff>
    </xdr:to>
    <xdr:grpSp>
      <xdr:nvGrpSpPr>
        <xdr:cNvPr id="116" name="Group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GrpSpPr/>
      </xdr:nvGrpSpPr>
      <xdr:grpSpPr>
        <a:xfrm>
          <a:off x="2667000" y="5076825"/>
          <a:ext cx="1980000" cy="1999050"/>
          <a:chOff x="8545583" y="859356"/>
          <a:chExt cx="3027751" cy="3088426"/>
        </a:xfrm>
      </xdr:grpSpPr>
      <xdr:sp macro="" textlink="">
        <xdr:nvSpPr>
          <xdr:cNvPr id="117" name="Oval 116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118" name="Group 117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GrpSpPr/>
        </xdr:nvGrpSpPr>
        <xdr:grpSpPr>
          <a:xfrm>
            <a:off x="8548898" y="859356"/>
            <a:ext cx="3022235" cy="3088426"/>
            <a:chOff x="8147771" y="659276"/>
            <a:chExt cx="3072461" cy="3230212"/>
          </a:xfrm>
        </xdr:grpSpPr>
        <xdr:graphicFrame macro="">
          <xdr:nvGraphicFramePr>
            <xdr:cNvPr id="119" name="Circular Dial1 Donut Chart">
              <a:extLst>
                <a:ext uri="{FF2B5EF4-FFF2-40B4-BE49-F238E27FC236}">
                  <a16:creationId xmlns:a16="http://schemas.microsoft.com/office/drawing/2014/main" id="{00000000-0008-0000-0000-000077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1" y="943948"/>
            <a:ext cx="3072461" cy="26907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9"/>
            </a:graphicData>
          </a:graphic>
        </xdr:graphicFrame>
        <xdr:sp macro="" textlink="'Performance monitoring'!G49">
          <xdr:nvSpPr>
            <xdr:cNvPr id="120" name="Circular Dial1 Main Value">
              <a:extLst>
                <a:ext uri="{FF2B5EF4-FFF2-40B4-BE49-F238E27FC236}">
                  <a16:creationId xmlns:a16="http://schemas.microsoft.com/office/drawing/2014/main" id="{00000000-0008-0000-0000-000078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25C640A1-F3E2-4149-AC81-D4FE6E09A664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25</a:t>
              </a:fld>
              <a:endParaRPr lang="en-US" sz="1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G51">
          <xdr:nvSpPr>
            <xdr:cNvPr id="121" name="Circular Dial1 % Value">
              <a:extLst>
                <a:ext uri="{FF2B5EF4-FFF2-40B4-BE49-F238E27FC236}">
                  <a16:creationId xmlns:a16="http://schemas.microsoft.com/office/drawing/2014/main" id="{00000000-0008-0000-0000-000079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175A26CF-1C3C-473B-8FDF-D9AE9C5D0876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125%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G50">
          <xdr:nvSpPr>
            <xdr:cNvPr id="122" name="Circular Dial1 % Value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8438AC6D-46F8-4E73-93E7-B6153B96020B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20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8</xdr:col>
      <xdr:colOff>228600</xdr:colOff>
      <xdr:row>27</xdr:row>
      <xdr:rowOff>114300</xdr:rowOff>
    </xdr:from>
    <xdr:to>
      <xdr:col>11</xdr:col>
      <xdr:colOff>379800</xdr:colOff>
      <xdr:row>38</xdr:row>
      <xdr:rowOff>113100</xdr:rowOff>
    </xdr:to>
    <xdr:grpSp>
      <xdr:nvGrpSpPr>
        <xdr:cNvPr id="123" name="Group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GrpSpPr/>
      </xdr:nvGrpSpPr>
      <xdr:grpSpPr>
        <a:xfrm>
          <a:off x="5105400" y="5086350"/>
          <a:ext cx="1980000" cy="1999050"/>
          <a:chOff x="8545583" y="859356"/>
          <a:chExt cx="3027751" cy="3088426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125" name="Group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GrpSpPr/>
        </xdr:nvGrpSpPr>
        <xdr:grpSpPr>
          <a:xfrm>
            <a:off x="8548898" y="859356"/>
            <a:ext cx="3022235" cy="3088426"/>
            <a:chOff x="8147771" y="659276"/>
            <a:chExt cx="3072461" cy="3230212"/>
          </a:xfrm>
        </xdr:grpSpPr>
        <xdr:graphicFrame macro="">
          <xdr:nvGraphicFramePr>
            <xdr:cNvPr id="126" name="Circular Dial1 Donut Chart">
              <a:extLst>
                <a:ext uri="{FF2B5EF4-FFF2-40B4-BE49-F238E27FC236}">
                  <a16:creationId xmlns:a16="http://schemas.microsoft.com/office/drawing/2014/main" id="{00000000-0008-0000-0000-00007E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1" y="943948"/>
            <a:ext cx="3072461" cy="26907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0"/>
            </a:graphicData>
          </a:graphic>
        </xdr:graphicFrame>
        <xdr:sp macro="" textlink="'Performance monitoring'!G56">
          <xdr:nvSpPr>
            <xdr:cNvPr id="127" name="Circular Dial1 Main Value">
              <a:extLst>
                <a:ext uri="{FF2B5EF4-FFF2-40B4-BE49-F238E27FC236}">
                  <a16:creationId xmlns:a16="http://schemas.microsoft.com/office/drawing/2014/main" id="{00000000-0008-0000-0000-00007F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2CFC817D-5F7B-49D1-8102-96CA88CE1BD4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6</a:t>
              </a:fld>
              <a:endParaRPr lang="en-US" sz="1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G58">
          <xdr:nvSpPr>
            <xdr:cNvPr id="128" name="Circular Dial1 % Value">
              <a:extLst>
                <a:ext uri="{FF2B5EF4-FFF2-40B4-BE49-F238E27FC236}">
                  <a16:creationId xmlns:a16="http://schemas.microsoft.com/office/drawing/2014/main" id="{00000000-0008-0000-0000-000080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FFDF8F96-8178-453B-9FA8-B526DF0D5EFA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50%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G57">
          <xdr:nvSpPr>
            <xdr:cNvPr id="129" name="Circular Dial1 % Value">
              <a:extLst>
                <a:ext uri="{FF2B5EF4-FFF2-40B4-BE49-F238E27FC236}">
                  <a16:creationId xmlns:a16="http://schemas.microsoft.com/office/drawing/2014/main" id="{00000000-0008-0000-0000-000081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9D613F27-1D60-4D88-812B-D797127E7A63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12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12</xdr:col>
      <xdr:colOff>171450</xdr:colOff>
      <xdr:row>27</xdr:row>
      <xdr:rowOff>114300</xdr:rowOff>
    </xdr:from>
    <xdr:to>
      <xdr:col>15</xdr:col>
      <xdr:colOff>322650</xdr:colOff>
      <xdr:row>38</xdr:row>
      <xdr:rowOff>113100</xdr:rowOff>
    </xdr:to>
    <xdr:grpSp>
      <xdr:nvGrpSpPr>
        <xdr:cNvPr id="130" name="Group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GrpSpPr/>
      </xdr:nvGrpSpPr>
      <xdr:grpSpPr>
        <a:xfrm>
          <a:off x="7486650" y="5086350"/>
          <a:ext cx="1980000" cy="1999050"/>
          <a:chOff x="8545583" y="859356"/>
          <a:chExt cx="3027751" cy="3088426"/>
        </a:xfrm>
      </xdr:grpSpPr>
      <xdr:sp macro="" textlink="">
        <xdr:nvSpPr>
          <xdr:cNvPr id="131" name="Oval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132" name="Group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GrpSpPr/>
        </xdr:nvGrpSpPr>
        <xdr:grpSpPr>
          <a:xfrm>
            <a:off x="8548898" y="859356"/>
            <a:ext cx="3022236" cy="3088426"/>
            <a:chOff x="8147771" y="659276"/>
            <a:chExt cx="3072462" cy="3230212"/>
          </a:xfrm>
        </xdr:grpSpPr>
        <xdr:graphicFrame macro="">
          <xdr:nvGraphicFramePr>
            <xdr:cNvPr id="133" name="Circular Dial1 Donut Chart">
              <a:extLst>
                <a:ext uri="{FF2B5EF4-FFF2-40B4-BE49-F238E27FC236}">
                  <a16:creationId xmlns:a16="http://schemas.microsoft.com/office/drawing/2014/main" id="{00000000-0008-0000-0000-000085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1" y="943948"/>
            <a:ext cx="3072462" cy="26907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1"/>
            </a:graphicData>
          </a:graphic>
        </xdr:graphicFrame>
        <xdr:sp macro="" textlink="'Performance monitoring'!G63">
          <xdr:nvSpPr>
            <xdr:cNvPr id="134" name="Circular Dial1 Main Value">
              <a:extLst>
                <a:ext uri="{FF2B5EF4-FFF2-40B4-BE49-F238E27FC236}">
                  <a16:creationId xmlns:a16="http://schemas.microsoft.com/office/drawing/2014/main" id="{00000000-0008-0000-0000-000086000000}"/>
                </a:ext>
              </a:extLst>
            </xdr:cNvPr>
            <xdr:cNvSpPr txBox="1"/>
          </xdr:nvSpPr>
          <xdr:spPr>
            <a:xfrm>
              <a:off x="8793861" y="1952586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C6CDDA4A-ED67-43DC-AF78-4B2EAB62049D}" type="TxLink">
                <a:rPr lang="en-US" sz="18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4</a:t>
              </a:fld>
              <a:endParaRPr lang="en-US" sz="1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'Performance monitoring'!G65">
          <xdr:nvSpPr>
            <xdr:cNvPr id="135" name="Circular Dial1 % Value">
              <a:extLst>
                <a:ext uri="{FF2B5EF4-FFF2-40B4-BE49-F238E27FC236}">
                  <a16:creationId xmlns:a16="http://schemas.microsoft.com/office/drawing/2014/main" id="{00000000-0008-0000-0000-000087000000}"/>
                </a:ext>
              </a:extLst>
            </xdr:cNvPr>
            <xdr:cNvSpPr txBox="1"/>
          </xdr:nvSpPr>
          <xdr:spPr>
            <a:xfrm>
              <a:off x="8931488" y="659276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A036FA17-833E-488D-9465-AA2FB3393479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33%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'Performance monitoring'!G64">
          <xdr:nvSpPr>
            <xdr:cNvPr id="136" name="Circular Dial1 % Value">
              <a:extLst>
                <a:ext uri="{FF2B5EF4-FFF2-40B4-BE49-F238E27FC236}">
                  <a16:creationId xmlns:a16="http://schemas.microsoft.com/office/drawing/2014/main" id="{00000000-0008-0000-0000-000088000000}"/>
                </a:ext>
              </a:extLst>
            </xdr:cNvPr>
            <xdr:cNvSpPr txBox="1"/>
          </xdr:nvSpPr>
          <xdr:spPr>
            <a:xfrm>
              <a:off x="8849764" y="3214609"/>
              <a:ext cx="1696973" cy="674879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DACF2A6A-4849-46A1-B7E6-556300E35A2C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12</a:t>
              </a:fld>
              <a:endParaRPr lang="en-US" sz="1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40</xdr:row>
          <xdr:rowOff>19051</xdr:rowOff>
        </xdr:from>
        <xdr:to>
          <xdr:col>3</xdr:col>
          <xdr:colOff>1</xdr:colOff>
          <xdr:row>45</xdr:row>
          <xdr:rowOff>1</xdr:rowOff>
        </xdr:to>
        <xdr:pic>
          <xdr:nvPicPr>
            <xdr:cNvPr id="137" name="Picture 136">
              <a:extLst>
                <a:ext uri="{FF2B5EF4-FFF2-40B4-BE49-F238E27FC236}">
                  <a16:creationId xmlns:a16="http://schemas.microsoft.com/office/drawing/2014/main" id="{00000000-0008-0000-0000-00008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property_damage" spid="_x0000_s20686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9525" y="7547942"/>
              <a:ext cx="1829215" cy="90032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610913</xdr:colOff>
          <xdr:row>40</xdr:row>
          <xdr:rowOff>0</xdr:rowOff>
        </xdr:from>
        <xdr:to>
          <xdr:col>6</xdr:col>
          <xdr:colOff>0</xdr:colOff>
          <xdr:row>45</xdr:row>
          <xdr:rowOff>0</xdr:rowOff>
        </xdr:to>
        <xdr:pic>
          <xdr:nvPicPr>
            <xdr:cNvPr id="138" name="Picture 137">
              <a:extLst>
                <a:ext uri="{FF2B5EF4-FFF2-40B4-BE49-F238E27FC236}">
                  <a16:creationId xmlns:a16="http://schemas.microsoft.com/office/drawing/2014/main" id="{00000000-0008-0000-0000-00008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First_aid_cases" spid="_x0000_s20687"/>
                </a:ext>
              </a:extLst>
            </xdr:cNvPicPr>
          </xdr:nvPicPr>
          <xdr:blipFill>
            <a:blip xmlns:r="http://schemas.openxmlformats.org/officeDocument/2006/relationships" r:embed="rId13"/>
            <a:srcRect/>
            <a:stretch>
              <a:fillRect/>
            </a:stretch>
          </xdr:blipFill>
          <xdr:spPr bwMode="auto">
            <a:xfrm>
              <a:off x="1836739" y="7528891"/>
              <a:ext cx="1840739" cy="91937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40</xdr:row>
          <xdr:rowOff>0</xdr:rowOff>
        </xdr:from>
        <xdr:to>
          <xdr:col>8</xdr:col>
          <xdr:colOff>696685</xdr:colOff>
          <xdr:row>45</xdr:row>
          <xdr:rowOff>0</xdr:rowOff>
        </xdr:to>
        <xdr:pic>
          <xdr:nvPicPr>
            <xdr:cNvPr id="139" name="Picture 138">
              <a:extLst>
                <a:ext uri="{FF2B5EF4-FFF2-40B4-BE49-F238E27FC236}">
                  <a16:creationId xmlns:a16="http://schemas.microsoft.com/office/drawing/2014/main" id="{00000000-0008-0000-0000-00008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MTC" spid="_x0000_s20688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3654644" y="7593724"/>
              <a:ext cx="1843580" cy="92622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40</xdr:row>
          <xdr:rowOff>0</xdr:rowOff>
        </xdr:from>
        <xdr:to>
          <xdr:col>12</xdr:col>
          <xdr:colOff>0</xdr:colOff>
          <xdr:row>45</xdr:row>
          <xdr:rowOff>0</xdr:rowOff>
        </xdr:to>
        <xdr:pic>
          <xdr:nvPicPr>
            <xdr:cNvPr id="140" name="Picture 139">
              <a:extLst>
                <a:ext uri="{FF2B5EF4-FFF2-40B4-BE49-F238E27FC236}">
                  <a16:creationId xmlns:a16="http://schemas.microsoft.com/office/drawing/2014/main" id="{00000000-0008-0000-0000-00008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RWD" spid="_x0000_s20689"/>
                </a:ext>
              </a:extLst>
            </xdr:cNvPicPr>
          </xdr:nvPicPr>
          <xdr:blipFill>
            <a:blip xmlns:r="http://schemas.openxmlformats.org/officeDocument/2006/relationships" r:embed="rId15"/>
            <a:srcRect/>
            <a:stretch>
              <a:fillRect/>
            </a:stretch>
          </xdr:blipFill>
          <xdr:spPr bwMode="auto">
            <a:xfrm>
              <a:off x="5498224" y="7593724"/>
              <a:ext cx="1832742" cy="92622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39</xdr:row>
          <xdr:rowOff>210206</xdr:rowOff>
        </xdr:from>
        <xdr:to>
          <xdr:col>15</xdr:col>
          <xdr:colOff>696685</xdr:colOff>
          <xdr:row>45</xdr:row>
          <xdr:rowOff>0</xdr:rowOff>
        </xdr:to>
        <xdr:pic>
          <xdr:nvPicPr>
            <xdr:cNvPr id="141" name="Picture 140">
              <a:extLst>
                <a:ext uri="{FF2B5EF4-FFF2-40B4-BE49-F238E27FC236}">
                  <a16:creationId xmlns:a16="http://schemas.microsoft.com/office/drawing/2014/main" id="{00000000-0008-0000-0000-00008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WD" spid="_x0000_s20690"/>
                </a:ext>
              </a:extLst>
            </xdr:cNvPicPr>
          </xdr:nvPicPr>
          <xdr:blipFill>
            <a:blip xmlns:r="http://schemas.openxmlformats.org/officeDocument/2006/relationships" r:embed="rId16"/>
            <a:srcRect/>
            <a:stretch>
              <a:fillRect/>
            </a:stretch>
          </xdr:blipFill>
          <xdr:spPr bwMode="auto">
            <a:xfrm>
              <a:off x="7330966" y="7593723"/>
              <a:ext cx="2443655" cy="92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3</xdr:col>
          <xdr:colOff>3312</xdr:colOff>
          <xdr:row>50</xdr:row>
          <xdr:rowOff>0</xdr:rowOff>
        </xdr:to>
        <xdr:pic>
          <xdr:nvPicPr>
            <xdr:cNvPr id="160" name="Picture 159">
              <a:extLst>
                <a:ext uri="{FF2B5EF4-FFF2-40B4-BE49-F238E27FC236}">
                  <a16:creationId xmlns:a16="http://schemas.microsoft.com/office/drawing/2014/main" id="{00000000-0008-0000-0000-0000A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DO" spid="_x0000_s20691"/>
                </a:ext>
              </a:extLst>
            </xdr:cNvPicPr>
          </xdr:nvPicPr>
          <xdr:blipFill>
            <a:blip xmlns:r="http://schemas.openxmlformats.org/officeDocument/2006/relationships" r:embed="rId17"/>
            <a:srcRect/>
            <a:stretch>
              <a:fillRect/>
            </a:stretch>
          </xdr:blipFill>
          <xdr:spPr bwMode="auto">
            <a:xfrm>
              <a:off x="0" y="8448261"/>
              <a:ext cx="1838738" cy="911087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44</xdr:row>
          <xdr:rowOff>182217</xdr:rowOff>
        </xdr:from>
        <xdr:to>
          <xdr:col>6</xdr:col>
          <xdr:colOff>0</xdr:colOff>
          <xdr:row>50</xdr:row>
          <xdr:rowOff>1242</xdr:rowOff>
        </xdr:to>
        <xdr:pic>
          <xdr:nvPicPr>
            <xdr:cNvPr id="161" name="Picture 160">
              <a:extLst>
                <a:ext uri="{FF2B5EF4-FFF2-40B4-BE49-F238E27FC236}">
                  <a16:creationId xmlns:a16="http://schemas.microsoft.com/office/drawing/2014/main" id="{00000000-0008-0000-0000-0000A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IRI" spid="_x0000_s20692"/>
                </a:ext>
              </a:extLst>
            </xdr:cNvPicPr>
          </xdr:nvPicPr>
          <xdr:blipFill>
            <a:blip xmlns:r="http://schemas.openxmlformats.org/officeDocument/2006/relationships" r:embed="rId18"/>
            <a:srcRect/>
            <a:stretch>
              <a:fillRect/>
            </a:stretch>
          </xdr:blipFill>
          <xdr:spPr bwMode="auto">
            <a:xfrm>
              <a:off x="1838739" y="8448260"/>
              <a:ext cx="1838739" cy="911087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8</xdr:col>
          <xdr:colOff>696685</xdr:colOff>
          <xdr:row>50</xdr:row>
          <xdr:rowOff>0</xdr:rowOff>
        </xdr:to>
        <xdr:pic>
          <xdr:nvPicPr>
            <xdr:cNvPr id="162" name="Picture 161">
              <a:extLst>
                <a:ext uri="{FF2B5EF4-FFF2-40B4-BE49-F238E27FC236}">
                  <a16:creationId xmlns:a16="http://schemas.microsoft.com/office/drawing/2014/main" id="{00000000-0008-0000-0000-0000A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PPD" spid="_x0000_s20693"/>
                </a:ext>
              </a:extLst>
            </xdr:cNvPicPr>
          </xdr:nvPicPr>
          <xdr:blipFill>
            <a:blip xmlns:r="http://schemas.openxmlformats.org/officeDocument/2006/relationships" r:embed="rId19"/>
            <a:srcRect/>
            <a:stretch>
              <a:fillRect/>
            </a:stretch>
          </xdr:blipFill>
          <xdr:spPr bwMode="auto">
            <a:xfrm>
              <a:off x="3677478" y="8448261"/>
              <a:ext cx="1838739" cy="911087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45</xdr:row>
          <xdr:rowOff>0</xdr:rowOff>
        </xdr:from>
        <xdr:to>
          <xdr:col>12</xdr:col>
          <xdr:colOff>0</xdr:colOff>
          <xdr:row>50</xdr:row>
          <xdr:rowOff>0</xdr:rowOff>
        </xdr:to>
        <xdr:pic>
          <xdr:nvPicPr>
            <xdr:cNvPr id="163" name="Picture 162">
              <a:extLst>
                <a:ext uri="{FF2B5EF4-FFF2-40B4-BE49-F238E27FC236}">
                  <a16:creationId xmlns:a16="http://schemas.microsoft.com/office/drawing/2014/main" id="{00000000-0008-0000-0000-0000A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PTD" spid="_x0000_s20694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5516217" y="8448261"/>
              <a:ext cx="1838740" cy="911087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0</xdr:col>
      <xdr:colOff>57150</xdr:colOff>
      <xdr:row>50</xdr:row>
      <xdr:rowOff>47625</xdr:rowOff>
    </xdr:from>
    <xdr:to>
      <xdr:col>2</xdr:col>
      <xdr:colOff>352425</xdr:colOff>
      <xdr:row>54</xdr:row>
      <xdr:rowOff>137352</xdr:rowOff>
    </xdr:to>
    <xdr:grpSp>
      <xdr:nvGrpSpPr>
        <xdr:cNvPr id="8199" name="Group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GrpSpPr/>
      </xdr:nvGrpSpPr>
      <xdr:grpSpPr>
        <a:xfrm>
          <a:off x="57150" y="9239250"/>
          <a:ext cx="1514475" cy="1432752"/>
          <a:chOff x="57150" y="9363075"/>
          <a:chExt cx="1514475" cy="1432752"/>
        </a:xfrm>
      </xdr:grpSpPr>
      <xdr:grpSp>
        <xdr:nvGrpSpPr>
          <xdr:cNvPr id="247" name="Group 246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GrpSpPr/>
        </xdr:nvGrpSpPr>
        <xdr:grpSpPr>
          <a:xfrm>
            <a:off x="57150" y="9363075"/>
            <a:ext cx="1514475" cy="1432752"/>
            <a:chOff x="0" y="0"/>
            <a:chExt cx="3843866" cy="3843866"/>
          </a:xfrm>
        </xdr:grpSpPr>
        <xdr:sp macro="" textlink="">
          <xdr:nvSpPr>
            <xdr:cNvPr id="249" name="Shape 159">
              <a:extLst>
                <a:ext uri="{FF2B5EF4-FFF2-40B4-BE49-F238E27FC236}">
                  <a16:creationId xmlns:a16="http://schemas.microsoft.com/office/drawing/2014/main" id="{00000000-0008-0000-0000-0000F9000000}"/>
                </a:ext>
              </a:extLst>
            </xdr:cNvPr>
            <xdr:cNvSpPr/>
          </xdr:nvSpPr>
          <xdr:spPr>
            <a:xfrm>
              <a:off x="0" y="0"/>
              <a:ext cx="3843866" cy="38438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noFill/>
            <a:ln w="25400" cap="flat">
              <a:solidFill>
                <a:schemeClr val="accent1"/>
              </a:solidFill>
              <a:prstDash val="solid"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  <xdr:sp macro="" textlink="">
          <xdr:nvSpPr>
            <xdr:cNvPr id="250" name="Shape 160">
              <a:extLst>
                <a:ext uri="{FF2B5EF4-FFF2-40B4-BE49-F238E27FC236}">
                  <a16:creationId xmlns:a16="http://schemas.microsoft.com/office/drawing/2014/main" id="{00000000-0008-0000-0000-0000FA000000}"/>
                </a:ext>
              </a:extLst>
            </xdr:cNvPr>
            <xdr:cNvSpPr/>
          </xdr:nvSpPr>
          <xdr:spPr>
            <a:xfrm>
              <a:off x="228243" y="217140"/>
              <a:ext cx="3398482" cy="3398483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ln/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</xdr:grpSp>
      <xdr:sp macro="" textlink="">
        <xdr:nvSpPr>
          <xdr:cNvPr id="8198" name="TextBox 8197">
            <a:extLst>
              <a:ext uri="{FF2B5EF4-FFF2-40B4-BE49-F238E27FC236}">
                <a16:creationId xmlns:a16="http://schemas.microsoft.com/office/drawing/2014/main" id="{00000000-0008-0000-0000-000006200000}"/>
              </a:ext>
            </a:extLst>
          </xdr:cNvPr>
          <xdr:cNvSpPr txBox="1"/>
        </xdr:nvSpPr>
        <xdr:spPr>
          <a:xfrm>
            <a:off x="314325" y="96202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LTIFR</a:t>
            </a:r>
          </a:p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YTD</a:t>
            </a:r>
          </a:p>
        </xdr:txBody>
      </xdr:sp>
      <xdr:sp macro="" textlink="'Foruma Sheet'!N56">
        <xdr:nvSpPr>
          <xdr:cNvPr id="252" name="TextBox 251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 txBox="1"/>
        </xdr:nvSpPr>
        <xdr:spPr>
          <a:xfrm>
            <a:off x="304800" y="101155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129CB645-B315-4AFE-A654-3EA91C7178DB}" type="TxLink">
              <a:rPr lang="en-US" sz="1200" b="1" i="0" u="none" strike="noStrike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ctr"/>
              <a:t>0</a:t>
            </a:fld>
            <a:endParaRPr lang="en-AU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9525</xdr:colOff>
      <xdr:row>51</xdr:row>
      <xdr:rowOff>95250</xdr:rowOff>
    </xdr:from>
    <xdr:to>
      <xdr:col>6</xdr:col>
      <xdr:colOff>390525</xdr:colOff>
      <xdr:row>52</xdr:row>
      <xdr:rowOff>447675</xdr:rowOff>
    </xdr:to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3057525" y="9591675"/>
          <a:ext cx="9906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LTIFR</a:t>
          </a:r>
        </a:p>
        <a:p>
          <a:pPr algn="ctr"/>
          <a:r>
            <a:rPr lang="en-AU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YTD</a:t>
          </a:r>
        </a:p>
      </xdr:txBody>
    </xdr:sp>
    <xdr:clientData/>
  </xdr:twoCellAnchor>
  <xdr:twoCellAnchor>
    <xdr:from>
      <xdr:col>4</xdr:col>
      <xdr:colOff>428625</xdr:colOff>
      <xdr:row>50</xdr:row>
      <xdr:rowOff>38100</xdr:rowOff>
    </xdr:from>
    <xdr:to>
      <xdr:col>7</xdr:col>
      <xdr:colOff>114300</xdr:colOff>
      <xdr:row>54</xdr:row>
      <xdr:rowOff>127827</xdr:rowOff>
    </xdr:to>
    <xdr:grpSp>
      <xdr:nvGrpSpPr>
        <xdr:cNvPr id="267" name="Group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GrpSpPr/>
      </xdr:nvGrpSpPr>
      <xdr:grpSpPr>
        <a:xfrm>
          <a:off x="2867025" y="9229725"/>
          <a:ext cx="1514475" cy="1432752"/>
          <a:chOff x="57150" y="9363075"/>
          <a:chExt cx="1514475" cy="1432752"/>
        </a:xfrm>
      </xdr:grpSpPr>
      <xdr:grpSp>
        <xdr:nvGrpSpPr>
          <xdr:cNvPr id="268" name="Group 267">
            <a:extLst>
              <a:ext uri="{FF2B5EF4-FFF2-40B4-BE49-F238E27FC236}">
                <a16:creationId xmlns:a16="http://schemas.microsoft.com/office/drawing/2014/main" id="{00000000-0008-0000-0000-00000C010000}"/>
              </a:ext>
            </a:extLst>
          </xdr:cNvPr>
          <xdr:cNvGrpSpPr/>
        </xdr:nvGrpSpPr>
        <xdr:grpSpPr>
          <a:xfrm>
            <a:off x="57150" y="9363075"/>
            <a:ext cx="1514475" cy="1432752"/>
            <a:chOff x="0" y="0"/>
            <a:chExt cx="3843866" cy="3843866"/>
          </a:xfrm>
        </xdr:grpSpPr>
        <xdr:sp macro="" textlink="">
          <xdr:nvSpPr>
            <xdr:cNvPr id="271" name="Shape 159">
              <a:extLst>
                <a:ext uri="{FF2B5EF4-FFF2-40B4-BE49-F238E27FC236}">
                  <a16:creationId xmlns:a16="http://schemas.microsoft.com/office/drawing/2014/main" id="{00000000-0008-0000-0000-00000F010000}"/>
                </a:ext>
              </a:extLst>
            </xdr:cNvPr>
            <xdr:cNvSpPr/>
          </xdr:nvSpPr>
          <xdr:spPr>
            <a:xfrm>
              <a:off x="0" y="0"/>
              <a:ext cx="3843866" cy="38438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noFill/>
            <a:ln w="25400" cap="flat">
              <a:solidFill>
                <a:schemeClr val="accent1"/>
              </a:solidFill>
              <a:prstDash val="solid"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  <xdr:sp macro="" textlink="">
          <xdr:nvSpPr>
            <xdr:cNvPr id="272" name="Shape 160">
              <a:extLst>
                <a:ext uri="{FF2B5EF4-FFF2-40B4-BE49-F238E27FC236}">
                  <a16:creationId xmlns:a16="http://schemas.microsoft.com/office/drawing/2014/main" id="{00000000-0008-0000-0000-000010010000}"/>
                </a:ext>
              </a:extLst>
            </xdr:cNvPr>
            <xdr:cNvSpPr/>
          </xdr:nvSpPr>
          <xdr:spPr>
            <a:xfrm>
              <a:off x="228243" y="217140"/>
              <a:ext cx="3398482" cy="3398483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ln/>
          </xdr:spPr>
          <xdr:style>
            <a:lnRef idx="0">
              <a:schemeClr val="accent2"/>
            </a:lnRef>
            <a:fillRef idx="3">
              <a:schemeClr val="accent2"/>
            </a:fillRef>
            <a:effectRef idx="3">
              <a:schemeClr val="accent2"/>
            </a:effectRef>
            <a:fontRef idx="minor">
              <a:schemeClr val="lt1"/>
            </a:fontRef>
          </xdr:style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</xdr:grpSp>
      <xdr:sp macro="" textlink="">
        <xdr:nvSpPr>
          <xdr:cNvPr id="269" name="TextBox 268">
            <a:extLst>
              <a:ext uri="{FF2B5EF4-FFF2-40B4-BE49-F238E27FC236}">
                <a16:creationId xmlns:a16="http://schemas.microsoft.com/office/drawing/2014/main" id="{00000000-0008-0000-0000-00000D010000}"/>
              </a:ext>
            </a:extLst>
          </xdr:cNvPr>
          <xdr:cNvSpPr txBox="1"/>
        </xdr:nvSpPr>
        <xdr:spPr>
          <a:xfrm>
            <a:off x="314325" y="96202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LTISR</a:t>
            </a:r>
          </a:p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YTD</a:t>
            </a:r>
          </a:p>
        </xdr:txBody>
      </xdr:sp>
      <xdr:sp macro="" textlink="'Foruma Sheet'!N57">
        <xdr:nvSpPr>
          <xdr:cNvPr id="270" name="TextBox 269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SpPr txBox="1"/>
        </xdr:nvSpPr>
        <xdr:spPr>
          <a:xfrm>
            <a:off x="304800" y="101155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29C48399-D55A-4F31-9082-B61578F5A5FB}" type="TxLink">
              <a:rPr lang="en-US" sz="1200" b="1" i="0" u="none" strike="noStrike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ctr"/>
              <a:t>0</a:t>
            </a:fld>
            <a:endParaRPr lang="en-AU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123825</xdr:colOff>
      <xdr:row>50</xdr:row>
      <xdr:rowOff>19050</xdr:rowOff>
    </xdr:from>
    <xdr:to>
      <xdr:col>11</xdr:col>
      <xdr:colOff>419100</xdr:colOff>
      <xdr:row>54</xdr:row>
      <xdr:rowOff>108777</xdr:rowOff>
    </xdr:to>
    <xdr:grpSp>
      <xdr:nvGrpSpPr>
        <xdr:cNvPr id="273" name="Group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GrpSpPr/>
      </xdr:nvGrpSpPr>
      <xdr:grpSpPr>
        <a:xfrm>
          <a:off x="5610225" y="9210675"/>
          <a:ext cx="1514475" cy="1432752"/>
          <a:chOff x="57150" y="9363075"/>
          <a:chExt cx="1514475" cy="1432752"/>
        </a:xfrm>
      </xdr:grpSpPr>
      <xdr:grpSp>
        <xdr:nvGrpSpPr>
          <xdr:cNvPr id="274" name="Group 273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GrpSpPr/>
        </xdr:nvGrpSpPr>
        <xdr:grpSpPr>
          <a:xfrm>
            <a:off x="57150" y="9363075"/>
            <a:ext cx="1514475" cy="1432752"/>
            <a:chOff x="0" y="0"/>
            <a:chExt cx="3843866" cy="3843866"/>
          </a:xfrm>
        </xdr:grpSpPr>
        <xdr:sp macro="" textlink="">
          <xdr:nvSpPr>
            <xdr:cNvPr id="277" name="Shape 159">
              <a:extLst>
                <a:ext uri="{FF2B5EF4-FFF2-40B4-BE49-F238E27FC236}">
                  <a16:creationId xmlns:a16="http://schemas.microsoft.com/office/drawing/2014/main" id="{00000000-0008-0000-0000-000015010000}"/>
                </a:ext>
              </a:extLst>
            </xdr:cNvPr>
            <xdr:cNvSpPr/>
          </xdr:nvSpPr>
          <xdr:spPr>
            <a:xfrm>
              <a:off x="0" y="0"/>
              <a:ext cx="3843866" cy="38438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noFill/>
            <a:ln w="25400" cap="flat">
              <a:solidFill>
                <a:schemeClr val="accent1"/>
              </a:solidFill>
              <a:prstDash val="solid"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  <xdr:sp macro="" textlink="">
          <xdr:nvSpPr>
            <xdr:cNvPr id="278" name="Shape 160">
              <a:extLst>
                <a:ext uri="{FF2B5EF4-FFF2-40B4-BE49-F238E27FC236}">
                  <a16:creationId xmlns:a16="http://schemas.microsoft.com/office/drawing/2014/main" id="{00000000-0008-0000-0000-000016010000}"/>
                </a:ext>
              </a:extLst>
            </xdr:cNvPr>
            <xdr:cNvSpPr/>
          </xdr:nvSpPr>
          <xdr:spPr>
            <a:xfrm>
              <a:off x="228243" y="217140"/>
              <a:ext cx="3398482" cy="3398483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ln/>
          </xdr:spPr>
          <xdr:style>
            <a:lnRef idx="0">
              <a:schemeClr val="accent3"/>
            </a:lnRef>
            <a:fillRef idx="3">
              <a:schemeClr val="accent3"/>
            </a:fillRef>
            <a:effectRef idx="3">
              <a:schemeClr val="accent3"/>
            </a:effectRef>
            <a:fontRef idx="minor">
              <a:schemeClr val="lt1"/>
            </a:fontRef>
          </xdr:style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</xdr:grpSp>
      <xdr:sp macro="" textlink="">
        <xdr:nvSpPr>
          <xdr:cNvPr id="275" name="TextBox 274">
            <a:extLst>
              <a:ext uri="{FF2B5EF4-FFF2-40B4-BE49-F238E27FC236}">
                <a16:creationId xmlns:a16="http://schemas.microsoft.com/office/drawing/2014/main" id="{00000000-0008-0000-0000-000013010000}"/>
              </a:ext>
            </a:extLst>
          </xdr:cNvPr>
          <xdr:cNvSpPr txBox="1"/>
        </xdr:nvSpPr>
        <xdr:spPr>
          <a:xfrm>
            <a:off x="314325" y="96202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TRCF</a:t>
            </a:r>
          </a:p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YTD</a:t>
            </a:r>
          </a:p>
        </xdr:txBody>
      </xdr:sp>
      <xdr:sp macro="" textlink="'Foruma Sheet'!N58">
        <xdr:nvSpPr>
          <xdr:cNvPr id="276" name="TextBox 275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SpPr txBox="1"/>
        </xdr:nvSpPr>
        <xdr:spPr>
          <a:xfrm>
            <a:off x="304800" y="101155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482E4C00-ED42-45FF-BB10-6B8483FDDDB2}" type="TxLink">
              <a:rPr lang="en-US" sz="1200" b="1" i="0" u="none" strike="noStrike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ctr"/>
              <a:t>0</a:t>
            </a:fld>
            <a:endParaRPr lang="en-AU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238125</xdr:colOff>
      <xdr:row>50</xdr:row>
      <xdr:rowOff>38100</xdr:rowOff>
    </xdr:from>
    <xdr:to>
      <xdr:col>15</xdr:col>
      <xdr:colOff>533400</xdr:colOff>
      <xdr:row>54</xdr:row>
      <xdr:rowOff>127827</xdr:rowOff>
    </xdr:to>
    <xdr:grpSp>
      <xdr:nvGrpSpPr>
        <xdr:cNvPr id="279" name="Group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GrpSpPr/>
      </xdr:nvGrpSpPr>
      <xdr:grpSpPr>
        <a:xfrm>
          <a:off x="8162925" y="9229725"/>
          <a:ext cx="1514475" cy="1432752"/>
          <a:chOff x="57150" y="9363075"/>
          <a:chExt cx="1514475" cy="1432752"/>
        </a:xfrm>
      </xdr:grpSpPr>
      <xdr:grpSp>
        <xdr:nvGrpSpPr>
          <xdr:cNvPr id="280" name="Group 27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GrpSpPr/>
        </xdr:nvGrpSpPr>
        <xdr:grpSpPr>
          <a:xfrm>
            <a:off x="57150" y="9363075"/>
            <a:ext cx="1514475" cy="1432752"/>
            <a:chOff x="0" y="0"/>
            <a:chExt cx="3843866" cy="3843866"/>
          </a:xfrm>
        </xdr:grpSpPr>
        <xdr:sp macro="" textlink="">
          <xdr:nvSpPr>
            <xdr:cNvPr id="283" name="Shape 159">
              <a:extLst>
                <a:ext uri="{FF2B5EF4-FFF2-40B4-BE49-F238E27FC236}">
                  <a16:creationId xmlns:a16="http://schemas.microsoft.com/office/drawing/2014/main" id="{00000000-0008-0000-0000-00001B010000}"/>
                </a:ext>
              </a:extLst>
            </xdr:cNvPr>
            <xdr:cNvSpPr/>
          </xdr:nvSpPr>
          <xdr:spPr>
            <a:xfrm>
              <a:off x="0" y="0"/>
              <a:ext cx="3843866" cy="38438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noFill/>
            <a:ln w="25400" cap="flat">
              <a:solidFill>
                <a:schemeClr val="accent1"/>
              </a:solidFill>
              <a:prstDash val="solid"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  <xdr:sp macro="" textlink="">
          <xdr:nvSpPr>
            <xdr:cNvPr id="284" name="Shape 160">
              <a:extLst>
                <a:ext uri="{FF2B5EF4-FFF2-40B4-BE49-F238E27FC236}">
                  <a16:creationId xmlns:a16="http://schemas.microsoft.com/office/drawing/2014/main" id="{00000000-0008-0000-0000-00001C010000}"/>
                </a:ext>
              </a:extLst>
            </xdr:cNvPr>
            <xdr:cNvSpPr/>
          </xdr:nvSpPr>
          <xdr:spPr>
            <a:xfrm>
              <a:off x="228243" y="217140"/>
              <a:ext cx="3398482" cy="3398483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19679" h="19679" extrusionOk="0">
                  <a:moveTo>
                    <a:pt x="16796" y="2882"/>
                  </a:moveTo>
                  <a:cubicBezTo>
                    <a:pt x="20639" y="6724"/>
                    <a:pt x="20639" y="12954"/>
                    <a:pt x="16796" y="16796"/>
                  </a:cubicBezTo>
                  <a:cubicBezTo>
                    <a:pt x="12954" y="20639"/>
                    <a:pt x="6724" y="20639"/>
                    <a:pt x="2882" y="16796"/>
                  </a:cubicBezTo>
                  <a:cubicBezTo>
                    <a:pt x="-961" y="12954"/>
                    <a:pt x="-961" y="6724"/>
                    <a:pt x="2882" y="2882"/>
                  </a:cubicBezTo>
                  <a:cubicBezTo>
                    <a:pt x="6724" y="-961"/>
                    <a:pt x="12954" y="-961"/>
                    <a:pt x="16796" y="2882"/>
                  </a:cubicBezTo>
                  <a:close/>
                </a:path>
              </a:pathLst>
            </a:custGeom>
            <a:ln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>
                <a:defRPr sz="3200">
                  <a:solidFill>
                    <a:srgbClr val="FFFFFF"/>
                  </a:solidFill>
                  <a:latin typeface="+mn-lt"/>
                  <a:ea typeface="+mn-ea"/>
                  <a:cs typeface="+mn-cs"/>
                  <a:sym typeface="Helvetica Light"/>
                </a:defRPr>
              </a:pPr>
              <a:endParaRPr/>
            </a:p>
          </xdr:txBody>
        </xdr:sp>
      </xdr:grpSp>
      <xdr:sp macro="" textlink="">
        <xdr:nvSpPr>
          <xdr:cNvPr id="281" name="TextBox 280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 txBox="1"/>
        </xdr:nvSpPr>
        <xdr:spPr>
          <a:xfrm>
            <a:off x="314325" y="96202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FAFR</a:t>
            </a:r>
          </a:p>
          <a:p>
            <a:pPr algn="ctr"/>
            <a:r>
              <a:rPr lang="en-AU" sz="14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YTD</a:t>
            </a:r>
          </a:p>
        </xdr:txBody>
      </xdr:sp>
      <xdr:sp macro="" textlink="'Foruma Sheet'!N59">
        <xdr:nvSpPr>
          <xdr:cNvPr id="282" name="TextBox 281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SpPr txBox="1"/>
        </xdr:nvSpPr>
        <xdr:spPr>
          <a:xfrm>
            <a:off x="304800" y="10115550"/>
            <a:ext cx="990600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3CB75672-FC45-449A-AC6E-97D0FC346CC8}" type="TxLink">
              <a:rPr lang="en-US" sz="1200" b="1" i="0" u="none" strike="noStrike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ctr"/>
              <a:t>0</a:t>
            </a:fld>
            <a:endParaRPr lang="en-AU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45</xdr:row>
          <xdr:rowOff>0</xdr:rowOff>
        </xdr:from>
        <xdr:to>
          <xdr:col>15</xdr:col>
          <xdr:colOff>696685</xdr:colOff>
          <xdr:row>50</xdr:row>
          <xdr:rowOff>0</xdr:rowOff>
        </xdr:to>
        <xdr:pic>
          <xdr:nvPicPr>
            <xdr:cNvPr id="144" name="Picture 143">
              <a:extLst>
                <a:ext uri="{FF2B5EF4-FFF2-40B4-BE49-F238E27FC236}">
                  <a16:creationId xmlns:a16="http://schemas.microsoft.com/office/drawing/2014/main" id="{00000000-0008-0000-0000-00009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WDC" spid="_x0000_s20695"/>
                </a:ext>
              </a:extLst>
            </xdr:cNvPicPr>
          </xdr:nvPicPr>
          <xdr:blipFill>
            <a:blip xmlns:r="http://schemas.openxmlformats.org/officeDocument/2006/relationships" r:embed="rId21"/>
            <a:srcRect/>
            <a:stretch>
              <a:fillRect/>
            </a:stretch>
          </xdr:blipFill>
          <xdr:spPr bwMode="auto">
            <a:xfrm>
              <a:off x="7315200" y="8286750"/>
              <a:ext cx="2438400" cy="90487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</xdr:colOff>
      <xdr:row>59</xdr:row>
      <xdr:rowOff>0</xdr:rowOff>
    </xdr:from>
    <xdr:to>
      <xdr:col>3</xdr:col>
      <xdr:colOff>9524</xdr:colOff>
      <xdr:row>70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59</xdr:row>
      <xdr:rowOff>0</xdr:rowOff>
    </xdr:from>
    <xdr:to>
      <xdr:col>5</xdr:col>
      <xdr:colOff>0</xdr:colOff>
      <xdr:row>70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59</xdr:row>
      <xdr:rowOff>0</xdr:rowOff>
    </xdr:from>
    <xdr:to>
      <xdr:col>7</xdr:col>
      <xdr:colOff>0</xdr:colOff>
      <xdr:row>70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79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0</xdr:colOff>
      <xdr:row>71</xdr:row>
      <xdr:rowOff>0</xdr:rowOff>
    </xdr:from>
    <xdr:to>
      <xdr:col>5</xdr:col>
      <xdr:colOff>0</xdr:colOff>
      <xdr:row>79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70</xdr:row>
      <xdr:rowOff>190499</xdr:rowOff>
    </xdr:from>
    <xdr:to>
      <xdr:col>7</xdr:col>
      <xdr:colOff>9525</xdr:colOff>
      <xdr:row>79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87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0</xdr:colOff>
      <xdr:row>79</xdr:row>
      <xdr:rowOff>0</xdr:rowOff>
    </xdr:from>
    <xdr:to>
      <xdr:col>5</xdr:col>
      <xdr:colOff>0</xdr:colOff>
      <xdr:row>87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79</xdr:row>
      <xdr:rowOff>0</xdr:rowOff>
    </xdr:from>
    <xdr:to>
      <xdr:col>7</xdr:col>
      <xdr:colOff>0</xdr:colOff>
      <xdr:row>87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95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0</xdr:colOff>
      <xdr:row>87</xdr:row>
      <xdr:rowOff>0</xdr:rowOff>
    </xdr:from>
    <xdr:to>
      <xdr:col>5</xdr:col>
      <xdr:colOff>0</xdr:colOff>
      <xdr:row>95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0</xdr:colOff>
      <xdr:row>87</xdr:row>
      <xdr:rowOff>0</xdr:rowOff>
    </xdr:from>
    <xdr:to>
      <xdr:col>7</xdr:col>
      <xdr:colOff>0</xdr:colOff>
      <xdr:row>95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19049</xdr:colOff>
      <xdr:row>95</xdr:row>
      <xdr:rowOff>9524</xdr:rowOff>
    </xdr:from>
    <xdr:to>
      <xdr:col>3</xdr:col>
      <xdr:colOff>0</xdr:colOff>
      <xdr:row>102</xdr:row>
      <xdr:rowOff>190499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2724150</xdr:colOff>
          <xdr:row>81</xdr:row>
          <xdr:rowOff>57150</xdr:rowOff>
        </xdr:from>
        <xdr:to>
          <xdr:col>2</xdr:col>
          <xdr:colOff>685800</xdr:colOff>
          <xdr:row>82</xdr:row>
          <xdr:rowOff>66675</xdr:rowOff>
        </xdr:to>
        <xdr:pic>
          <xdr:nvPicPr>
            <xdr:cNvPr id="15" name="Picture 14">
              <a:extLst>
                <a:ext uri="{FF2B5EF4-FFF2-40B4-BE49-F238E27FC236}">
                  <a16:creationId xmlns:a16="http://schemas.microsoft.com/office/drawing/2014/main" id="{00000000-0008-0000-03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97" spid="_x0000_s15402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2724150" y="15487650"/>
              <a:ext cx="2743200" cy="2000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515940</xdr:colOff>
      <xdr:row>0</xdr:row>
      <xdr:rowOff>0</xdr:rowOff>
    </xdr:to>
    <xdr:sp macro="" textlink="">
      <xdr:nvSpPr>
        <xdr:cNvPr id="2" name="a) Titl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 bwMode="auto">
        <a:xfrm>
          <a:off x="158750" y="0"/>
          <a:ext cx="555784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endParaRPr lang="en-US" sz="24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absolute">
    <xdr:from>
      <xdr:col>0</xdr:col>
      <xdr:colOff>682168</xdr:colOff>
      <xdr:row>2</xdr:row>
      <xdr:rowOff>232834</xdr:rowOff>
    </xdr:from>
    <xdr:to>
      <xdr:col>1</xdr:col>
      <xdr:colOff>867834</xdr:colOff>
      <xdr:row>6</xdr:row>
      <xdr:rowOff>317500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682168" y="867834"/>
          <a:ext cx="1349833" cy="1354666"/>
          <a:chOff x="8545583" y="859356"/>
          <a:chExt cx="3027751" cy="3058996"/>
        </a:xfrm>
      </xdr:grpSpPr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GrpSpPr/>
        </xdr:nvGrpSpPr>
        <xdr:grpSpPr>
          <a:xfrm>
            <a:off x="8548900" y="859356"/>
            <a:ext cx="3022235" cy="3058996"/>
            <a:chOff x="8147773" y="659276"/>
            <a:chExt cx="3072461" cy="3199430"/>
          </a:xfrm>
        </xdr:grpSpPr>
        <xdr:graphicFrame macro="">
          <xdr:nvGraphicFramePr>
            <xdr:cNvPr id="6" name="Circular Dial1 Donut Chart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3" y="943946"/>
            <a:ext cx="3072461" cy="269074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calc!D5">
          <xdr:nvSpPr>
            <xdr:cNvPr id="7" name="Circular Dial1 Main Value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SpPr txBox="1"/>
          </xdr:nvSpPr>
          <xdr:spPr>
            <a:xfrm>
              <a:off x="8808668" y="1767891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D57745A5-CA81-4A89-A193-E403EF151BEE}" type="TxLink">
                <a:rPr lang="en-US" sz="20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chemeClr val="tx1"/>
                  </a:solidFill>
                  <a:latin typeface="Arial"/>
                  <a:cs typeface="Arial"/>
                </a:rPr>
                <a:pPr algn="ctr"/>
                <a:t>6</a:t>
              </a:fld>
              <a:endParaRPr lang="en-US" sz="138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calc!D7">
          <xdr:nvSpPr>
            <xdr:cNvPr id="9" name="Circular Dial1 % Value">
              <a:extLst>
                <a:ext uri="{FF2B5EF4-FFF2-40B4-BE49-F238E27FC236}">
                  <a16:creationId xmlns:a16="http://schemas.microsoft.com/office/drawing/2014/main" id="{00000000-0008-0000-0400-000009000000}"/>
                </a:ext>
              </a:extLst>
            </xdr:cNvPr>
            <xdr:cNvSpPr txBox="1"/>
          </xdr:nvSpPr>
          <xdr:spPr>
            <a:xfrm>
              <a:off x="8946295" y="659276"/>
              <a:ext cx="1696973" cy="674880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136C5A9E-4620-4413-A5C4-E88C67B8BD79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5%</a:t>
              </a:fld>
              <a:endParaRPr lang="en-US" sz="3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$B$2">
          <xdr:nvSpPr>
            <xdr:cNvPr id="10" name="Circular Dial1 % Value">
              <a:extLst>
                <a:ext uri="{FF2B5EF4-FFF2-40B4-BE49-F238E27FC236}">
                  <a16:creationId xmlns:a16="http://schemas.microsoft.com/office/drawing/2014/main" id="{00000000-0008-0000-0400-00000A000000}"/>
                </a:ext>
              </a:extLst>
            </xdr:cNvPr>
            <xdr:cNvSpPr txBox="1"/>
          </xdr:nvSpPr>
          <xdr:spPr>
            <a:xfrm>
              <a:off x="8849764" y="3183826"/>
              <a:ext cx="1696973" cy="674880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A100BCCE-0C0C-4B5C-861B-479C430B163C}" type="TxLink">
                <a:rPr lang="en-US" sz="14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Calibri"/>
                  <a:cs typeface="Arial"/>
                </a:rPr>
                <a:pPr algn="ctr"/>
                <a:t>120</a:t>
              </a:fld>
              <a:endParaRPr lang="en-US" sz="20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</xdr:grpSp>
    </xdr:grpSp>
    <xdr:clientData/>
  </xdr:twoCellAnchor>
  <xdr:twoCellAnchor editAs="absolute">
    <xdr:from>
      <xdr:col>0</xdr:col>
      <xdr:colOff>1026584</xdr:colOff>
      <xdr:row>14</xdr:row>
      <xdr:rowOff>10584</xdr:rowOff>
    </xdr:from>
    <xdr:to>
      <xdr:col>1</xdr:col>
      <xdr:colOff>1212250</xdr:colOff>
      <xdr:row>21</xdr:row>
      <xdr:rowOff>31750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pSpPr/>
      </xdr:nvGrpSpPr>
      <xdr:grpSpPr>
        <a:xfrm>
          <a:off x="1026584" y="4307417"/>
          <a:ext cx="1349833" cy="1354666"/>
          <a:chOff x="8545583" y="859356"/>
          <a:chExt cx="3027751" cy="3058996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Arrowheads="1"/>
          </xdr:cNvSpPr>
        </xdr:nvSpPr>
        <xdr:spPr bwMode="auto">
          <a:xfrm rot="20375603">
            <a:off x="8545583" y="891392"/>
            <a:ext cx="3027751" cy="2990297"/>
          </a:xfrm>
          <a:prstGeom prst="ellipse">
            <a:avLst/>
          </a:prstGeom>
          <a:gradFill flip="none" rotWithShape="1">
            <a:gsLst>
              <a:gs pos="0">
                <a:schemeClr val="bg1">
                  <a:lumMod val="65000"/>
                </a:schemeClr>
              </a:gs>
              <a:gs pos="26000">
                <a:schemeClr val="bg1">
                  <a:lumMod val="75000"/>
                </a:schemeClr>
              </a:gs>
              <a:gs pos="100000">
                <a:schemeClr val="bg1">
                  <a:lumMod val="95000"/>
                </a:schemeClr>
              </a:gs>
            </a:gsLst>
            <a:path path="circle">
              <a:fillToRect l="100000" t="100000"/>
            </a:path>
            <a:tileRect r="-100000" b="-100000"/>
          </a:gradFill>
          <a:ln w="9525">
            <a:noFill/>
            <a:round/>
            <a:headEnd/>
            <a:tailEnd/>
          </a:ln>
          <a:effectLst>
            <a:innerShdw blurRad="114300">
              <a:prstClr val="black"/>
            </a:innerShdw>
          </a:effectLst>
          <a:scene3d>
            <a:camera prst="orthographicFront">
              <a:rot lat="0" lon="0" rev="0"/>
            </a:camera>
            <a:lightRig rig="balanced" dir="t"/>
          </a:scene3d>
          <a:sp3d contourW="101600" prstMaterial="dkEdge">
            <a:bevelT w="63500" h="63500"/>
            <a:contourClr>
              <a:schemeClr val="tx2"/>
            </a:contourClr>
          </a:sp3d>
        </xdr:spPr>
        <xdr:txBody>
          <a:bodyPr vert="horz" wrap="square" lIns="121920" tIns="60960" rIns="121920" bIns="60960" numCol="1" anchor="t" anchorCtr="0" compatLnSpc="1">
            <a:prstTxWarp prst="textNoShape">
              <a:avLst/>
            </a:prstTxWarp>
          </a:bodyPr>
          <a:lstStyle>
            <a:defPPr>
              <a:defRPr lang="hu-H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o-RO" sz="2400"/>
          </a:p>
        </xdr:txBody>
      </xdr:sp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GrpSpPr/>
        </xdr:nvGrpSpPr>
        <xdr:grpSpPr>
          <a:xfrm>
            <a:off x="8548900" y="859356"/>
            <a:ext cx="3022235" cy="3058996"/>
            <a:chOff x="8147773" y="659276"/>
            <a:chExt cx="3072461" cy="3199430"/>
          </a:xfrm>
        </xdr:grpSpPr>
        <xdr:graphicFrame macro="">
          <xdr:nvGraphicFramePr>
            <xdr:cNvPr id="14" name="Circular Dial1 Donut Chart">
              <a:extLst>
                <a:ext uri="{FF2B5EF4-FFF2-40B4-BE49-F238E27FC236}">
                  <a16:creationId xmlns:a16="http://schemas.microsoft.com/office/drawing/2014/main" id="{00000000-0008-0000-0400-00000E000000}"/>
                </a:ext>
              </a:extLst>
            </xdr:cNvPr>
            <xdr:cNvGraphicFramePr>
              <a:graphicFrameLocks/>
            </xdr:cNvGraphicFramePr>
          </xdr:nvGraphicFramePr>
          <xdr:xfrm>
            <a:off x="8147773" y="943946"/>
            <a:ext cx="3072461" cy="269074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$G$15">
          <xdr:nvSpPr>
            <xdr:cNvPr id="15" name="Circular Dial1 Main Value">
              <a:extLst>
                <a:ext uri="{FF2B5EF4-FFF2-40B4-BE49-F238E27FC236}">
                  <a16:creationId xmlns:a16="http://schemas.microsoft.com/office/drawing/2014/main" id="{00000000-0008-0000-0400-00000F000000}"/>
                </a:ext>
              </a:extLst>
            </xdr:cNvPr>
            <xdr:cNvSpPr txBox="1"/>
          </xdr:nvSpPr>
          <xdr:spPr>
            <a:xfrm>
              <a:off x="8808668" y="1767891"/>
              <a:ext cx="1851110" cy="1333204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A19BE7D7-36ED-4EB2-A033-AE5C6FA22986}" type="TxLink">
                <a:rPr lang="en-US" sz="2000" b="1" i="0" u="none" strike="noStrike">
                  <a:ln>
                    <a:solidFill>
                      <a:schemeClr val="tx1">
                        <a:lumMod val="50000"/>
                        <a:lumOff val="50000"/>
                      </a:schemeClr>
                    </a:solidFill>
                  </a:ln>
                  <a:solidFill>
                    <a:srgbClr val="000000"/>
                  </a:solidFill>
                  <a:latin typeface="Arial"/>
                  <a:cs typeface="Arial"/>
                </a:rPr>
                <a:pPr algn="ctr"/>
                <a:t>3</a:t>
              </a:fld>
              <a:endParaRPr lang="en-US" sz="2000" b="1"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solidFill>
                  <a:schemeClr val="tx1"/>
                </a:solidFill>
                <a:latin typeface="Calibri" panose="020F0502020204030204" pitchFamily="34" charset="0"/>
                <a:cs typeface="Arial" pitchFamily="34" charset="0"/>
              </a:endParaRPr>
            </a:p>
          </xdr:txBody>
        </xdr:sp>
        <xdr:sp macro="" textlink="$G$17">
          <xdr:nvSpPr>
            <xdr:cNvPr id="16" name="Circular Dial1 % Value">
              <a:extLst>
                <a:ext uri="{FF2B5EF4-FFF2-40B4-BE49-F238E27FC236}">
                  <a16:creationId xmlns:a16="http://schemas.microsoft.com/office/drawing/2014/main" id="{00000000-0008-0000-0400-000010000000}"/>
                </a:ext>
              </a:extLst>
            </xdr:cNvPr>
            <xdr:cNvSpPr txBox="1"/>
          </xdr:nvSpPr>
          <xdr:spPr>
            <a:xfrm>
              <a:off x="8946295" y="659276"/>
              <a:ext cx="1696973" cy="674880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3A7C2847-1431-42F1-94E3-02AA55B353A6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2%</a:t>
              </a:fld>
              <a:endParaRPr lang="en-US" sz="44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  <xdr:sp macro="" textlink="$G$16">
          <xdr:nvSpPr>
            <xdr:cNvPr id="17" name="Circular Dial1 % Value">
              <a:extLst>
                <a:ext uri="{FF2B5EF4-FFF2-40B4-BE49-F238E27FC236}">
                  <a16:creationId xmlns:a16="http://schemas.microsoft.com/office/drawing/2014/main" id="{00000000-0008-0000-0400-000011000000}"/>
                </a:ext>
              </a:extLst>
            </xdr:cNvPr>
            <xdr:cNvSpPr txBox="1"/>
          </xdr:nvSpPr>
          <xdr:spPr>
            <a:xfrm>
              <a:off x="8849764" y="3183826"/>
              <a:ext cx="1696973" cy="674880"/>
            </a:xfrm>
            <a:prstGeom prst="rect">
              <a:avLst/>
            </a:prstGeom>
            <a:noFill/>
            <a:ln w="9525" cmpd="sng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>
                <a:rot lat="0" lon="0" rev="0"/>
              </a:camera>
              <a:lightRig rig="contrasting" dir="t">
                <a:rot lat="0" lon="0" rev="1500000"/>
              </a:lightRig>
            </a:scene3d>
            <a:sp3d prstMaterial="metal">
              <a:bevelT w="88900" h="88900"/>
            </a:sp3d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08C3D0B4-9ED1-4DEA-84F4-25C9E45BB05B}" type="TxLink">
                <a:rPr lang="en-US" sz="1200" b="1" i="0" u="none" strike="noStrike">
                  <a:solidFill>
                    <a:srgbClr val="000000"/>
                  </a:solidFill>
                  <a:effectLst>
                    <a:innerShdw blurRad="114300">
                      <a:prstClr val="black"/>
                    </a:innerShdw>
                  </a:effectLst>
                  <a:latin typeface="Arial"/>
                  <a:cs typeface="Arial"/>
                </a:rPr>
                <a:pPr algn="ctr"/>
                <a:t>150</a:t>
              </a:fld>
              <a:endParaRPr lang="en-US" sz="3200" b="1">
                <a:solidFill>
                  <a:schemeClr val="tx2"/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cs typeface="Arial" pitchFamily="34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5"/>
  <sheetViews>
    <sheetView showGridLines="0" view="pageBreakPreview" zoomScaleNormal="115" zoomScaleSheetLayoutView="100" workbookViewId="0">
      <selection activeCell="E13" sqref="E13:P14"/>
    </sheetView>
  </sheetViews>
  <sheetFormatPr baseColWidth="10" defaultColWidth="9.140625" defaultRowHeight="14.25" x14ac:dyDescent="0.2"/>
  <cols>
    <col min="1" max="3" width="9.140625" style="14"/>
    <col min="4" max="4" width="9.140625" style="14" customWidth="1"/>
    <col min="5" max="7" width="9.140625" style="14"/>
    <col min="8" max="8" width="9.140625" style="14" customWidth="1"/>
    <col min="9" max="11" width="9.140625" style="14"/>
    <col min="12" max="12" width="9.140625" style="14" customWidth="1"/>
    <col min="13" max="16384" width="9.140625" style="14"/>
  </cols>
  <sheetData>
    <row r="1" spans="1:16" ht="15" customHeight="1" x14ac:dyDescent="0.2">
      <c r="A1" s="70" t="s">
        <v>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</row>
    <row r="2" spans="1:16" ht="14.25" customHeight="1" x14ac:dyDescent="0.2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</row>
    <row r="3" spans="1:16" ht="14.25" customHeight="1" thickBot="1" x14ac:dyDescent="0.25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5"/>
    </row>
    <row r="4" spans="1:16" ht="15" customHeight="1" x14ac:dyDescent="0.2">
      <c r="A4" s="76" t="s">
        <v>110</v>
      </c>
      <c r="B4" s="77"/>
      <c r="C4" s="77"/>
      <c r="D4" s="78"/>
      <c r="P4" s="15"/>
    </row>
    <row r="5" spans="1:16" ht="14.25" customHeight="1" x14ac:dyDescent="0.2">
      <c r="A5" s="79"/>
      <c r="B5" s="80"/>
      <c r="C5" s="80"/>
      <c r="D5" s="81"/>
      <c r="P5" s="15"/>
    </row>
    <row r="6" spans="1:16" ht="14.25" customHeight="1" x14ac:dyDescent="0.2">
      <c r="A6" s="79"/>
      <c r="B6" s="80"/>
      <c r="C6" s="80"/>
      <c r="D6" s="81"/>
      <c r="P6" s="15"/>
    </row>
    <row r="7" spans="1:16" ht="15" customHeight="1" x14ac:dyDescent="0.2">
      <c r="A7" s="79"/>
      <c r="B7" s="80"/>
      <c r="C7" s="80"/>
      <c r="D7" s="81"/>
      <c r="P7" s="15"/>
    </row>
    <row r="8" spans="1:16" ht="14.25" customHeight="1" x14ac:dyDescent="0.2">
      <c r="A8" s="79"/>
      <c r="B8" s="80"/>
      <c r="C8" s="80"/>
      <c r="D8" s="81"/>
      <c r="P8" s="15"/>
    </row>
    <row r="9" spans="1:16" ht="14.25" customHeight="1" x14ac:dyDescent="0.2">
      <c r="A9" s="79"/>
      <c r="B9" s="80"/>
      <c r="C9" s="80"/>
      <c r="D9" s="81"/>
      <c r="P9" s="15"/>
    </row>
    <row r="10" spans="1:16" ht="14.25" customHeight="1" x14ac:dyDescent="0.2">
      <c r="A10" s="79"/>
      <c r="B10" s="80"/>
      <c r="C10" s="80"/>
      <c r="D10" s="81"/>
      <c r="P10" s="15"/>
    </row>
    <row r="11" spans="1:16" ht="14.25" customHeight="1" x14ac:dyDescent="0.2">
      <c r="A11" s="79"/>
      <c r="B11" s="80"/>
      <c r="C11" s="80"/>
      <c r="D11" s="81"/>
      <c r="P11" s="15"/>
    </row>
    <row r="12" spans="1:16" ht="14.25" customHeight="1" x14ac:dyDescent="0.2">
      <c r="A12" s="79"/>
      <c r="B12" s="80"/>
      <c r="C12" s="80"/>
      <c r="D12" s="81"/>
      <c r="P12" s="15"/>
    </row>
    <row r="13" spans="1:16" ht="15" customHeight="1" x14ac:dyDescent="0.2">
      <c r="A13" s="79"/>
      <c r="B13" s="80"/>
      <c r="C13" s="80"/>
      <c r="D13" s="81"/>
      <c r="E13" s="66" t="s">
        <v>44</v>
      </c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7"/>
    </row>
    <row r="14" spans="1:16" ht="15" customHeight="1" thickBot="1" x14ac:dyDescent="0.25">
      <c r="A14" s="82"/>
      <c r="B14" s="83"/>
      <c r="C14" s="83"/>
      <c r="D14" s="84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/>
    </row>
    <row r="15" spans="1:16" x14ac:dyDescent="0.2">
      <c r="A15" s="30"/>
      <c r="P15" s="15"/>
    </row>
    <row r="16" spans="1:16" x14ac:dyDescent="0.2">
      <c r="A16" s="30"/>
      <c r="P16" s="15"/>
    </row>
    <row r="17" spans="1:16" x14ac:dyDescent="0.2">
      <c r="A17" s="30"/>
      <c r="P17" s="15"/>
    </row>
    <row r="18" spans="1:16" x14ac:dyDescent="0.2">
      <c r="A18" s="30"/>
      <c r="P18" s="15"/>
    </row>
    <row r="19" spans="1:16" x14ac:dyDescent="0.2">
      <c r="A19" s="30"/>
      <c r="P19" s="15"/>
    </row>
    <row r="20" spans="1:16" x14ac:dyDescent="0.2">
      <c r="A20" s="30"/>
      <c r="P20" s="15"/>
    </row>
    <row r="21" spans="1:16" x14ac:dyDescent="0.2">
      <c r="A21" s="30"/>
      <c r="P21" s="15"/>
    </row>
    <row r="22" spans="1:16" x14ac:dyDescent="0.2">
      <c r="A22" s="30"/>
      <c r="P22" s="15"/>
    </row>
    <row r="23" spans="1:16" x14ac:dyDescent="0.2">
      <c r="A23" s="30"/>
      <c r="P23" s="15"/>
    </row>
    <row r="24" spans="1:16" x14ac:dyDescent="0.2">
      <c r="A24" s="30"/>
      <c r="P24" s="15"/>
    </row>
    <row r="25" spans="1:16" x14ac:dyDescent="0.2">
      <c r="A25" s="30"/>
      <c r="P25" s="15"/>
    </row>
    <row r="26" spans="1:16" ht="15" thickBot="1" x14ac:dyDescent="0.25">
      <c r="A26" s="30"/>
      <c r="P26" s="15"/>
    </row>
    <row r="27" spans="1:16" ht="16.5" thickTop="1" thickBot="1" x14ac:dyDescent="0.25">
      <c r="A27" s="62" t="str">
        <f>Data!A7</f>
        <v>Comportamientos</v>
      </c>
      <c r="B27" s="63"/>
      <c r="C27" s="63"/>
      <c r="D27" s="63"/>
      <c r="E27" s="64" t="str">
        <f>Data!A8</f>
        <v>Entrenamientos</v>
      </c>
      <c r="F27" s="63"/>
      <c r="G27" s="63"/>
      <c r="H27" s="63"/>
      <c r="I27" s="64" t="str">
        <f>Data!A9</f>
        <v>Reuniones HSE</v>
      </c>
      <c r="J27" s="63"/>
      <c r="K27" s="63"/>
      <c r="L27" s="63"/>
      <c r="M27" s="64" t="str">
        <f>Data!A10</f>
        <v>Inspecciones HSE</v>
      </c>
      <c r="N27" s="63"/>
      <c r="O27" s="63"/>
      <c r="P27" s="65"/>
    </row>
    <row r="28" spans="1:16" ht="15" thickTop="1" x14ac:dyDescent="0.2">
      <c r="A28" s="30"/>
      <c r="P28" s="15"/>
    </row>
    <row r="29" spans="1:16" x14ac:dyDescent="0.2">
      <c r="A29" s="30"/>
      <c r="P29" s="15"/>
    </row>
    <row r="30" spans="1:16" x14ac:dyDescent="0.2">
      <c r="A30" s="30"/>
      <c r="P30" s="15"/>
    </row>
    <row r="31" spans="1:16" x14ac:dyDescent="0.2">
      <c r="A31" s="30"/>
      <c r="P31" s="15"/>
    </row>
    <row r="32" spans="1:16" x14ac:dyDescent="0.2">
      <c r="A32" s="30"/>
      <c r="P32" s="15"/>
    </row>
    <row r="33" spans="1:16" x14ac:dyDescent="0.2">
      <c r="A33" s="30"/>
      <c r="P33" s="15"/>
    </row>
    <row r="34" spans="1:16" x14ac:dyDescent="0.2">
      <c r="A34" s="30"/>
      <c r="P34" s="15"/>
    </row>
    <row r="35" spans="1:16" x14ac:dyDescent="0.2">
      <c r="A35" s="30"/>
      <c r="P35" s="15"/>
    </row>
    <row r="36" spans="1:16" x14ac:dyDescent="0.2">
      <c r="A36" s="30"/>
      <c r="P36" s="15"/>
    </row>
    <row r="37" spans="1:16" x14ac:dyDescent="0.2">
      <c r="A37" s="30"/>
      <c r="P37" s="15"/>
    </row>
    <row r="38" spans="1:16" x14ac:dyDescent="0.2">
      <c r="A38" s="30"/>
      <c r="P38" s="15"/>
    </row>
    <row r="39" spans="1:16" ht="15" thickBot="1" x14ac:dyDescent="0.25">
      <c r="A39" s="30"/>
      <c r="P39" s="15"/>
    </row>
    <row r="40" spans="1:16" ht="16.5" thickTop="1" thickBot="1" x14ac:dyDescent="0.25">
      <c r="A40" s="62" t="str">
        <f>Data!A12</f>
        <v>Reconocimientos</v>
      </c>
      <c r="B40" s="63"/>
      <c r="C40" s="63"/>
      <c r="D40" s="63"/>
      <c r="E40" s="64" t="str">
        <f>Data!A13</f>
        <v>Auditorias HSE</v>
      </c>
      <c r="F40" s="63"/>
      <c r="G40" s="63"/>
      <c r="H40" s="63"/>
      <c r="I40" s="64" t="str">
        <f>Data!A14</f>
        <v>Alertas de seguridad</v>
      </c>
      <c r="J40" s="63"/>
      <c r="K40" s="63"/>
      <c r="L40" s="63"/>
      <c r="M40" s="64" t="str">
        <f>Data!A15</f>
        <v>Simulacros</v>
      </c>
      <c r="N40" s="63"/>
      <c r="O40" s="63"/>
      <c r="P40" s="65"/>
    </row>
    <row r="41" spans="1:16" ht="15" thickTop="1" x14ac:dyDescent="0.2">
      <c r="A41" s="30"/>
      <c r="P41" s="15"/>
    </row>
    <row r="42" spans="1:16" x14ac:dyDescent="0.2">
      <c r="A42" s="30"/>
      <c r="P42" s="15"/>
    </row>
    <row r="43" spans="1:16" x14ac:dyDescent="0.2">
      <c r="A43" s="30"/>
      <c r="P43" s="15"/>
    </row>
    <row r="44" spans="1:16" x14ac:dyDescent="0.2">
      <c r="A44" s="30"/>
      <c r="P44" s="15"/>
    </row>
    <row r="45" spans="1:16" x14ac:dyDescent="0.2">
      <c r="A45" s="30"/>
      <c r="P45" s="15"/>
    </row>
    <row r="46" spans="1:16" x14ac:dyDescent="0.2">
      <c r="A46" s="30"/>
      <c r="P46" s="15"/>
    </row>
    <row r="47" spans="1:16" x14ac:dyDescent="0.2">
      <c r="A47" s="30"/>
      <c r="P47" s="15"/>
    </row>
    <row r="48" spans="1:16" x14ac:dyDescent="0.2">
      <c r="A48" s="30"/>
      <c r="P48" s="15"/>
    </row>
    <row r="49" spans="1:16" x14ac:dyDescent="0.2">
      <c r="A49" s="30"/>
      <c r="P49" s="15"/>
    </row>
    <row r="50" spans="1:16" x14ac:dyDescent="0.2">
      <c r="A50" s="30"/>
      <c r="P50" s="15"/>
    </row>
    <row r="51" spans="1:16" x14ac:dyDescent="0.2">
      <c r="A51" s="30"/>
      <c r="P51" s="15"/>
    </row>
    <row r="52" spans="1:16" x14ac:dyDescent="0.2">
      <c r="A52" s="30"/>
      <c r="P52" s="15"/>
    </row>
    <row r="53" spans="1:16" ht="63" customHeight="1" x14ac:dyDescent="0.2">
      <c r="A53" s="30"/>
      <c r="P53" s="15"/>
    </row>
    <row r="54" spans="1:16" x14ac:dyDescent="0.2">
      <c r="A54" s="30"/>
      <c r="P54" s="15"/>
    </row>
    <row r="55" spans="1:16" ht="15" thickBot="1" x14ac:dyDescent="0.25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7"/>
    </row>
  </sheetData>
  <mergeCells count="11">
    <mergeCell ref="A1:P3"/>
    <mergeCell ref="A27:D27"/>
    <mergeCell ref="E27:H27"/>
    <mergeCell ref="I27:L27"/>
    <mergeCell ref="M27:P27"/>
    <mergeCell ref="A4:D14"/>
    <mergeCell ref="A40:D40"/>
    <mergeCell ref="E40:H40"/>
    <mergeCell ref="I40:L40"/>
    <mergeCell ref="M40:P40"/>
    <mergeCell ref="E13:P14"/>
  </mergeCells>
  <printOptions horizontalCentered="1"/>
  <pageMargins left="0.19685039370078741" right="0.19685039370078741" top="0.39370078740157483" bottom="0.74803149606299213" header="0.31496062992125984" footer="0.31496062992125984"/>
  <pageSetup paperSize="8" scale="92" orientation="landscape" r:id="rId1"/>
  <headerFooter>
    <oddFooter xml:space="preserve">&amp;RPrepared by AMC OHS Team
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32"/>
  <sheetViews>
    <sheetView showGridLines="0" tabSelected="1" zoomScale="107" zoomScaleNormal="89" zoomScaleSheetLayoutView="80" zoomScalePageLayoutView="90" workbookViewId="0">
      <selection activeCell="A8" sqref="A8"/>
    </sheetView>
  </sheetViews>
  <sheetFormatPr baseColWidth="10" defaultColWidth="9.140625" defaultRowHeight="14.25" x14ac:dyDescent="0.2"/>
  <cols>
    <col min="1" max="1" width="42.28515625" style="2" customWidth="1"/>
    <col min="2" max="13" width="15.7109375" style="2" customWidth="1"/>
    <col min="14" max="14" width="16.85546875" style="2" customWidth="1"/>
    <col min="15" max="15" width="15.7109375" style="2" customWidth="1"/>
    <col min="16" max="16" width="17" style="2" bestFit="1" customWidth="1"/>
    <col min="17" max="17" width="14.28515625" style="2" customWidth="1"/>
    <col min="18" max="19" width="9.140625" style="2" customWidth="1"/>
    <col min="20" max="16384" width="9.140625" style="2"/>
  </cols>
  <sheetData>
    <row r="1" spans="1:17" ht="42.75" customHeight="1" x14ac:dyDescent="0.2">
      <c r="A1" s="87" t="s">
        <v>73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</row>
    <row r="2" spans="1:17" ht="25.5" customHeight="1" x14ac:dyDescent="0.2">
      <c r="A2" s="25" t="s">
        <v>74</v>
      </c>
      <c r="B2" s="90" t="s">
        <v>72</v>
      </c>
      <c r="C2" s="91"/>
      <c r="D2" s="85" t="s">
        <v>76</v>
      </c>
      <c r="E2" s="93"/>
      <c r="F2" s="94" t="s">
        <v>72</v>
      </c>
      <c r="G2" s="94"/>
      <c r="H2" s="91"/>
      <c r="I2" s="92" t="s">
        <v>77</v>
      </c>
      <c r="J2" s="92"/>
      <c r="K2" s="92"/>
      <c r="L2" s="3">
        <v>2021</v>
      </c>
      <c r="M2" s="92" t="s">
        <v>78</v>
      </c>
      <c r="N2" s="92"/>
      <c r="O2" s="9"/>
      <c r="P2" s="85" t="s">
        <v>79</v>
      </c>
      <c r="Q2" s="86"/>
    </row>
    <row r="3" spans="1:17" ht="24.95" customHeight="1" x14ac:dyDescent="0.2">
      <c r="A3" s="25" t="s">
        <v>75</v>
      </c>
      <c r="B3" s="25" t="s">
        <v>0</v>
      </c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6" t="s">
        <v>12</v>
      </c>
      <c r="O3" s="27" t="s">
        <v>13</v>
      </c>
      <c r="P3" s="58" t="s">
        <v>80</v>
      </c>
      <c r="Q3" s="58" t="s">
        <v>81</v>
      </c>
    </row>
    <row r="4" spans="1:17" ht="24.95" customHeight="1" x14ac:dyDescent="0.2">
      <c r="A4" s="51" t="s">
        <v>82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0">
        <f>SUM(B4:M4)</f>
        <v>0</v>
      </c>
      <c r="O4" s="1"/>
      <c r="P4" s="57" t="s">
        <v>53</v>
      </c>
      <c r="Q4" s="8">
        <v>120</v>
      </c>
    </row>
    <row r="5" spans="1:17" ht="24.95" customHeight="1" x14ac:dyDescent="0.2">
      <c r="A5" s="51" t="s">
        <v>83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2">
        <f>IFERROR(AVERAGE(B5:M5),0)</f>
        <v>0</v>
      </c>
      <c r="O5" s="1"/>
      <c r="P5" s="57" t="s">
        <v>71</v>
      </c>
      <c r="Q5" s="8">
        <v>150</v>
      </c>
    </row>
    <row r="6" spans="1:17" ht="24.95" customHeight="1" x14ac:dyDescent="0.2">
      <c r="A6" s="5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0">
        <f t="shared" ref="N6:N15" si="0">SUM(B6:M6)</f>
        <v>0</v>
      </c>
      <c r="O6" s="1"/>
      <c r="P6" s="57" t="s">
        <v>35</v>
      </c>
      <c r="Q6" s="8">
        <v>123</v>
      </c>
    </row>
    <row r="7" spans="1:17" ht="24.95" customHeight="1" x14ac:dyDescent="0.2">
      <c r="A7" s="51" t="s">
        <v>111</v>
      </c>
      <c r="B7" s="1">
        <v>1</v>
      </c>
      <c r="C7" s="1">
        <v>2</v>
      </c>
      <c r="D7" s="1">
        <v>2</v>
      </c>
      <c r="E7" s="1"/>
      <c r="F7" s="1"/>
      <c r="G7" s="1"/>
      <c r="H7" s="1"/>
      <c r="I7" s="1"/>
      <c r="J7" s="1"/>
      <c r="K7" s="1"/>
      <c r="L7" s="1"/>
      <c r="M7" s="1">
        <v>1</v>
      </c>
      <c r="N7" s="10">
        <f t="shared" si="0"/>
        <v>6</v>
      </c>
      <c r="O7" s="1"/>
      <c r="P7" s="57" t="s">
        <v>36</v>
      </c>
      <c r="Q7" s="8">
        <v>100</v>
      </c>
    </row>
    <row r="8" spans="1:17" ht="24.95" customHeight="1" x14ac:dyDescent="0.2">
      <c r="A8" s="51" t="s">
        <v>85</v>
      </c>
      <c r="B8" s="1">
        <v>2</v>
      </c>
      <c r="C8" s="1"/>
      <c r="D8" s="1"/>
      <c r="E8" s="1"/>
      <c r="F8" s="1"/>
      <c r="G8" s="1"/>
      <c r="H8" s="1"/>
      <c r="I8" s="1"/>
      <c r="J8" s="1"/>
      <c r="K8" s="1"/>
      <c r="L8" s="1">
        <v>1</v>
      </c>
      <c r="M8" s="1"/>
      <c r="N8" s="10">
        <f t="shared" si="0"/>
        <v>3</v>
      </c>
      <c r="O8" s="1"/>
      <c r="P8" s="57" t="s">
        <v>38</v>
      </c>
      <c r="Q8" s="8">
        <v>15</v>
      </c>
    </row>
    <row r="9" spans="1:17" ht="24.95" customHeight="1" x14ac:dyDescent="0.2">
      <c r="A9" s="51" t="s">
        <v>86</v>
      </c>
      <c r="B9" s="1"/>
      <c r="C9" s="1">
        <v>3</v>
      </c>
      <c r="D9" s="1"/>
      <c r="E9" s="1"/>
      <c r="F9" s="1"/>
      <c r="G9" s="1"/>
      <c r="H9" s="1"/>
      <c r="I9" s="1"/>
      <c r="J9" s="1"/>
      <c r="K9" s="1"/>
      <c r="L9" s="1">
        <v>1</v>
      </c>
      <c r="M9" s="1"/>
      <c r="N9" s="10">
        <f t="shared" si="0"/>
        <v>4</v>
      </c>
      <c r="O9" s="1"/>
      <c r="P9" s="57" t="s">
        <v>39</v>
      </c>
      <c r="Q9" s="8">
        <v>20</v>
      </c>
    </row>
    <row r="10" spans="1:17" ht="24.95" customHeight="1" x14ac:dyDescent="0.2">
      <c r="A10" s="51" t="s">
        <v>87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0">
        <f t="shared" si="0"/>
        <v>0</v>
      </c>
      <c r="O10" s="1"/>
      <c r="P10" s="57" t="s">
        <v>40</v>
      </c>
      <c r="Q10" s="8">
        <v>12</v>
      </c>
    </row>
    <row r="11" spans="1:17" ht="24.95" customHeight="1" x14ac:dyDescent="0.2">
      <c r="A11" s="51" t="s">
        <v>88</v>
      </c>
      <c r="B11" s="1">
        <v>1</v>
      </c>
      <c r="C11" s="1">
        <v>2</v>
      </c>
      <c r="D11" s="1"/>
      <c r="E11" s="1"/>
      <c r="F11" s="1"/>
      <c r="G11" s="1"/>
      <c r="H11" s="1"/>
      <c r="I11" s="1"/>
      <c r="J11" s="1"/>
      <c r="K11" s="1"/>
      <c r="L11" s="1">
        <v>2</v>
      </c>
      <c r="M11" s="1"/>
      <c r="N11" s="10">
        <f t="shared" si="0"/>
        <v>5</v>
      </c>
      <c r="O11" s="1"/>
      <c r="P11" s="57" t="s">
        <v>41</v>
      </c>
      <c r="Q11" s="8">
        <v>12</v>
      </c>
    </row>
    <row r="12" spans="1:17" ht="24.95" customHeight="1" x14ac:dyDescent="0.2">
      <c r="A12" s="51" t="s">
        <v>89</v>
      </c>
      <c r="B12" s="1">
        <v>1</v>
      </c>
      <c r="C12" s="1">
        <v>2</v>
      </c>
      <c r="D12" s="1"/>
      <c r="E12" s="1"/>
      <c r="F12" s="1"/>
      <c r="G12" s="1"/>
      <c r="H12" s="1"/>
      <c r="I12" s="1"/>
      <c r="J12" s="1"/>
      <c r="K12" s="1">
        <v>2</v>
      </c>
      <c r="L12" s="1">
        <v>2</v>
      </c>
      <c r="M12" s="1"/>
      <c r="N12" s="10">
        <f>SUM(B12:M12)</f>
        <v>7</v>
      </c>
      <c r="O12" s="1"/>
      <c r="P12" s="19"/>
      <c r="Q12" s="19"/>
    </row>
    <row r="13" spans="1:17" ht="24.95" customHeight="1" x14ac:dyDescent="0.2">
      <c r="A13" s="51" t="s">
        <v>90</v>
      </c>
      <c r="B13" s="1">
        <v>1</v>
      </c>
      <c r="C13" s="1">
        <v>2</v>
      </c>
      <c r="D13" s="1"/>
      <c r="E13" s="1"/>
      <c r="F13" s="1"/>
      <c r="G13" s="1"/>
      <c r="H13" s="1"/>
      <c r="I13" s="1"/>
      <c r="J13" s="1"/>
      <c r="K13" s="1">
        <v>22</v>
      </c>
      <c r="L13" s="1"/>
      <c r="M13" s="1"/>
      <c r="N13" s="10">
        <f t="shared" si="0"/>
        <v>25</v>
      </c>
      <c r="O13" s="1"/>
      <c r="P13" s="19"/>
      <c r="Q13" s="19"/>
    </row>
    <row r="14" spans="1:17" ht="24.95" customHeight="1" x14ac:dyDescent="0.2">
      <c r="A14" s="51" t="s">
        <v>91</v>
      </c>
      <c r="B14" s="1"/>
      <c r="C14" s="1"/>
      <c r="D14" s="1">
        <v>2</v>
      </c>
      <c r="E14" s="1"/>
      <c r="F14" s="1"/>
      <c r="G14" s="1"/>
      <c r="H14" s="1"/>
      <c r="I14" s="1"/>
      <c r="J14" s="1">
        <v>2</v>
      </c>
      <c r="K14" s="1">
        <v>2</v>
      </c>
      <c r="L14" s="1"/>
      <c r="M14" s="1"/>
      <c r="N14" s="10">
        <f t="shared" si="0"/>
        <v>6</v>
      </c>
      <c r="O14" s="1"/>
      <c r="P14" s="19"/>
      <c r="Q14" s="19"/>
    </row>
    <row r="15" spans="1:17" ht="24.95" customHeight="1" x14ac:dyDescent="0.2">
      <c r="A15" s="51" t="s">
        <v>92</v>
      </c>
      <c r="B15" s="1"/>
      <c r="C15" s="1"/>
      <c r="D15" s="1"/>
      <c r="E15" s="1">
        <v>2</v>
      </c>
      <c r="F15" s="1"/>
      <c r="G15" s="1"/>
      <c r="H15" s="1"/>
      <c r="I15" s="1"/>
      <c r="J15" s="1">
        <v>2</v>
      </c>
      <c r="K15" s="1"/>
      <c r="L15" s="1"/>
      <c r="M15" s="1"/>
      <c r="N15" s="10">
        <f t="shared" si="0"/>
        <v>4</v>
      </c>
      <c r="O15" s="1"/>
      <c r="P15" s="19"/>
      <c r="Q15" s="19"/>
    </row>
    <row r="16" spans="1:17" ht="24.95" customHeight="1" x14ac:dyDescent="0.2">
      <c r="A16" s="51" t="s">
        <v>93</v>
      </c>
      <c r="B16" s="5"/>
      <c r="C16" s="5"/>
      <c r="D16" s="6"/>
      <c r="E16" s="6">
        <v>2</v>
      </c>
      <c r="F16" s="6"/>
      <c r="G16" s="6"/>
      <c r="H16" s="6">
        <v>2</v>
      </c>
      <c r="I16" s="6">
        <v>2</v>
      </c>
      <c r="J16" s="6"/>
      <c r="K16" s="6"/>
      <c r="L16" s="6"/>
      <c r="M16" s="6"/>
      <c r="N16" s="7">
        <f>SUM(B16:M16)</f>
        <v>6</v>
      </c>
      <c r="O16" s="8"/>
    </row>
    <row r="17" spans="1:15" ht="24.95" customHeight="1" x14ac:dyDescent="0.2">
      <c r="A17" s="51" t="s">
        <v>94</v>
      </c>
      <c r="B17" s="5"/>
      <c r="C17" s="5"/>
      <c r="D17" s="6"/>
      <c r="E17" s="6"/>
      <c r="F17" s="6">
        <v>2</v>
      </c>
      <c r="G17" s="6"/>
      <c r="H17" s="6">
        <v>2</v>
      </c>
      <c r="I17" s="6"/>
      <c r="J17" s="6"/>
      <c r="K17" s="6"/>
      <c r="L17" s="6"/>
      <c r="M17" s="6"/>
      <c r="N17" s="7">
        <f t="shared" ref="N17:N26" si="1">SUM(B17:M17)</f>
        <v>4</v>
      </c>
      <c r="O17" s="8"/>
    </row>
    <row r="18" spans="1:15" ht="24.95" customHeight="1" x14ac:dyDescent="0.2">
      <c r="A18" s="51" t="s">
        <v>95</v>
      </c>
      <c r="B18" s="5"/>
      <c r="C18" s="5"/>
      <c r="D18" s="6"/>
      <c r="E18" s="6"/>
      <c r="F18" s="6">
        <v>2</v>
      </c>
      <c r="G18" s="6"/>
      <c r="H18" s="6"/>
      <c r="I18" s="6"/>
      <c r="J18" s="6"/>
      <c r="K18" s="6"/>
      <c r="L18" s="6"/>
      <c r="M18" s="6"/>
      <c r="N18" s="7">
        <f t="shared" si="1"/>
        <v>2</v>
      </c>
      <c r="O18" s="8"/>
    </row>
    <row r="19" spans="1:15" ht="24.95" customHeight="1" x14ac:dyDescent="0.2">
      <c r="A19" s="51" t="s">
        <v>96</v>
      </c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7">
        <f t="shared" si="1"/>
        <v>0</v>
      </c>
      <c r="O19" s="8"/>
    </row>
    <row r="20" spans="1:15" ht="24.95" customHeight="1" x14ac:dyDescent="0.2">
      <c r="A20" s="51" t="s">
        <v>97</v>
      </c>
      <c r="B20" s="5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7">
        <f t="shared" si="1"/>
        <v>0</v>
      </c>
      <c r="O20" s="8"/>
    </row>
    <row r="21" spans="1:15" ht="24.95" customHeight="1" x14ac:dyDescent="0.2">
      <c r="A21" s="51" t="s">
        <v>98</v>
      </c>
      <c r="B21" s="5"/>
      <c r="C21" s="5"/>
      <c r="D21" s="6"/>
      <c r="E21" s="6"/>
      <c r="F21" s="6"/>
      <c r="G21" s="6"/>
      <c r="H21" s="6"/>
      <c r="I21" s="6"/>
      <c r="J21" s="6"/>
      <c r="K21" s="6"/>
      <c r="L21" s="6"/>
      <c r="M21" s="6"/>
      <c r="N21" s="7">
        <f t="shared" si="1"/>
        <v>0</v>
      </c>
      <c r="O21" s="8"/>
    </row>
    <row r="22" spans="1:15" ht="24.95" customHeight="1" x14ac:dyDescent="0.2">
      <c r="A22" s="51" t="s">
        <v>99</v>
      </c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7">
        <f t="shared" si="1"/>
        <v>0</v>
      </c>
      <c r="O22" s="8"/>
    </row>
    <row r="23" spans="1:15" ht="24.95" customHeight="1" x14ac:dyDescent="0.2">
      <c r="A23" s="51" t="s">
        <v>100</v>
      </c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7">
        <f t="shared" si="1"/>
        <v>0</v>
      </c>
      <c r="O23" s="8"/>
    </row>
    <row r="24" spans="1:15" ht="24.95" customHeight="1" x14ac:dyDescent="0.2">
      <c r="A24" s="51" t="s">
        <v>101</v>
      </c>
      <c r="B24" s="5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7">
        <f t="shared" si="1"/>
        <v>0</v>
      </c>
      <c r="O24" s="8"/>
    </row>
    <row r="25" spans="1:15" ht="24.95" customHeight="1" x14ac:dyDescent="0.2">
      <c r="A25" s="51" t="s">
        <v>102</v>
      </c>
      <c r="B25" s="5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7">
        <f t="shared" si="1"/>
        <v>0</v>
      </c>
      <c r="O25" s="8"/>
    </row>
    <row r="26" spans="1:15" ht="24.95" customHeight="1" x14ac:dyDescent="0.2">
      <c r="A26" s="51" t="s">
        <v>103</v>
      </c>
      <c r="B26" s="5"/>
      <c r="C26" s="5"/>
      <c r="D26" s="6"/>
      <c r="E26" s="6"/>
      <c r="F26" s="6"/>
      <c r="G26" s="6"/>
      <c r="H26" s="6"/>
      <c r="I26" s="6"/>
      <c r="J26" s="6"/>
      <c r="K26" s="6"/>
      <c r="L26" s="6"/>
      <c r="M26" s="6"/>
      <c r="N26" s="7">
        <f t="shared" si="1"/>
        <v>0</v>
      </c>
      <c r="O26" s="8"/>
    </row>
    <row r="27" spans="1:15" ht="30" customHeight="1" x14ac:dyDescent="0.25">
      <c r="A27" s="61" t="s">
        <v>104</v>
      </c>
      <c r="B27" s="22">
        <f>IFERROR(IF(B4=0,0,B22*1000000/B4),"")</f>
        <v>0</v>
      </c>
      <c r="C27" s="22">
        <f>IFERROR(IF(C4=0,0,C22*1000000/C4),"")</f>
        <v>0</v>
      </c>
      <c r="D27" s="22">
        <f t="shared" ref="D27:M27" si="2">IFERROR(IF(D4=0,0,D22*1000000/D4),"")</f>
        <v>0</v>
      </c>
      <c r="E27" s="22">
        <f t="shared" si="2"/>
        <v>0</v>
      </c>
      <c r="F27" s="22">
        <f t="shared" si="2"/>
        <v>0</v>
      </c>
      <c r="G27" s="22">
        <f t="shared" si="2"/>
        <v>0</v>
      </c>
      <c r="H27" s="22">
        <f t="shared" si="2"/>
        <v>0</v>
      </c>
      <c r="I27" s="22">
        <f t="shared" si="2"/>
        <v>0</v>
      </c>
      <c r="J27" s="22">
        <f t="shared" si="2"/>
        <v>0</v>
      </c>
      <c r="K27" s="22">
        <f t="shared" si="2"/>
        <v>0</v>
      </c>
      <c r="L27" s="22">
        <f t="shared" si="2"/>
        <v>0</v>
      </c>
      <c r="M27" s="22">
        <f t="shared" si="2"/>
        <v>0</v>
      </c>
      <c r="N27" s="22">
        <f>IFERROR(IF(N4=0,0,N22*1000000/N4),"")</f>
        <v>0</v>
      </c>
      <c r="O27" s="23"/>
    </row>
    <row r="28" spans="1:15" ht="38.1" customHeight="1" x14ac:dyDescent="0.25">
      <c r="A28" s="61" t="s">
        <v>107</v>
      </c>
      <c r="B28" s="22">
        <f>IFERROR(IF(B4=0,0,B23*1000000/B4),"")</f>
        <v>0</v>
      </c>
      <c r="C28" s="22">
        <f t="shared" ref="C28:M28" si="3">IFERROR(IF(C4=0,0,C23*1000000/C4),"")</f>
        <v>0</v>
      </c>
      <c r="D28" s="22">
        <f t="shared" si="3"/>
        <v>0</v>
      </c>
      <c r="E28" s="22">
        <f t="shared" si="3"/>
        <v>0</v>
      </c>
      <c r="F28" s="22">
        <f t="shared" si="3"/>
        <v>0</v>
      </c>
      <c r="G28" s="22">
        <f t="shared" si="3"/>
        <v>0</v>
      </c>
      <c r="H28" s="22">
        <f t="shared" si="3"/>
        <v>0</v>
      </c>
      <c r="I28" s="22">
        <f t="shared" si="3"/>
        <v>0</v>
      </c>
      <c r="J28" s="22">
        <f t="shared" si="3"/>
        <v>0</v>
      </c>
      <c r="K28" s="22">
        <f t="shared" si="3"/>
        <v>0</v>
      </c>
      <c r="L28" s="22">
        <f t="shared" si="3"/>
        <v>0</v>
      </c>
      <c r="M28" s="22">
        <f t="shared" si="3"/>
        <v>0</v>
      </c>
      <c r="N28" s="22">
        <f>IFERROR(IF(N4=0,0,N23*1000000/N4),"")</f>
        <v>0</v>
      </c>
      <c r="O28" s="24"/>
    </row>
    <row r="29" spans="1:15" ht="30" customHeight="1" x14ac:dyDescent="0.25">
      <c r="A29" s="61" t="s">
        <v>105</v>
      </c>
      <c r="B29" s="22">
        <f>IF(B4=0,0,SUM(B18+B19+B20+B21+B24+B22)*1000000/B4)</f>
        <v>0</v>
      </c>
      <c r="C29" s="22">
        <f t="shared" ref="C29:M29" si="4">IF(C4=0,0,SUM(C18+C19+C20+C21+C24+C22)*1000000/C4)</f>
        <v>0</v>
      </c>
      <c r="D29" s="22">
        <f t="shared" si="4"/>
        <v>0</v>
      </c>
      <c r="E29" s="22">
        <f t="shared" si="4"/>
        <v>0</v>
      </c>
      <c r="F29" s="22">
        <f t="shared" si="4"/>
        <v>0</v>
      </c>
      <c r="G29" s="22">
        <f t="shared" si="4"/>
        <v>0</v>
      </c>
      <c r="H29" s="22">
        <f t="shared" si="4"/>
        <v>0</v>
      </c>
      <c r="I29" s="22">
        <f t="shared" si="4"/>
        <v>0</v>
      </c>
      <c r="J29" s="22">
        <f t="shared" si="4"/>
        <v>0</v>
      </c>
      <c r="K29" s="22">
        <f t="shared" si="4"/>
        <v>0</v>
      </c>
      <c r="L29" s="22">
        <f t="shared" si="4"/>
        <v>0</v>
      </c>
      <c r="M29" s="22">
        <f t="shared" si="4"/>
        <v>0</v>
      </c>
      <c r="N29" s="22">
        <f>IFERROR(IF(N4=0,0,SUM(N18+N19+N20+N21+N22+N23+N25)*1000000/N4),"")</f>
        <v>0</v>
      </c>
      <c r="O29" s="23"/>
    </row>
    <row r="30" spans="1:15" ht="30" customHeight="1" x14ac:dyDescent="0.25">
      <c r="A30" s="61" t="s">
        <v>106</v>
      </c>
      <c r="B30" s="22">
        <f>IF(B4=0,0,B24*1000000/B4)</f>
        <v>0</v>
      </c>
      <c r="C30" s="22">
        <f t="shared" ref="C30:M30" si="5">IF(C4=0,0,C24*1000000/C4)</f>
        <v>0</v>
      </c>
      <c r="D30" s="22">
        <f t="shared" si="5"/>
        <v>0</v>
      </c>
      <c r="E30" s="22">
        <f t="shared" si="5"/>
        <v>0</v>
      </c>
      <c r="F30" s="22">
        <f t="shared" si="5"/>
        <v>0</v>
      </c>
      <c r="G30" s="22">
        <f t="shared" si="5"/>
        <v>0</v>
      </c>
      <c r="H30" s="22">
        <f t="shared" si="5"/>
        <v>0</v>
      </c>
      <c r="I30" s="22">
        <f t="shared" si="5"/>
        <v>0</v>
      </c>
      <c r="J30" s="22">
        <f t="shared" si="5"/>
        <v>0</v>
      </c>
      <c r="K30" s="22">
        <f t="shared" si="5"/>
        <v>0</v>
      </c>
      <c r="L30" s="22">
        <f t="shared" si="5"/>
        <v>0</v>
      </c>
      <c r="M30" s="22">
        <f t="shared" si="5"/>
        <v>0</v>
      </c>
      <c r="N30" s="22">
        <f>IF(N4=0,0,N24*1000000/N4)</f>
        <v>0</v>
      </c>
      <c r="O30" s="23"/>
    </row>
    <row r="31" spans="1:15" x14ac:dyDescent="0.2">
      <c r="A31" s="59" t="s">
        <v>108</v>
      </c>
    </row>
    <row r="32" spans="1:15" x14ac:dyDescent="0.2">
      <c r="A32" s="59" t="s">
        <v>109</v>
      </c>
    </row>
  </sheetData>
  <mergeCells count="7">
    <mergeCell ref="P2:Q2"/>
    <mergeCell ref="A1:O1"/>
    <mergeCell ref="B2:C2"/>
    <mergeCell ref="I2:K2"/>
    <mergeCell ref="M2:N2"/>
    <mergeCell ref="D2:E2"/>
    <mergeCell ref="F2:H2"/>
  </mergeCells>
  <dataValidations count="2">
    <dataValidation type="list" allowBlank="1" showInputMessage="1" showErrorMessage="1" sqref="L2" xr:uid="{00000000-0002-0000-0100-000000000000}">
      <formula1>"2021,2022"</formula1>
    </dataValidation>
    <dataValidation type="whole" allowBlank="1" showInputMessage="1" showErrorMessage="1" sqref="Q4:Q11" xr:uid="{00000000-0002-0000-0100-000001000000}">
      <formula1>0</formula1>
      <formula2>100000</formula2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52" orientation="landscape" r:id="rId1"/>
  <ignoredErrors>
    <ignoredError sqref="N4 N6:N15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13"/>
  <sheetViews>
    <sheetView showGridLines="0" workbookViewId="0">
      <selection activeCell="D1" sqref="D1"/>
    </sheetView>
  </sheetViews>
  <sheetFormatPr baseColWidth="10" defaultColWidth="8.85546875" defaultRowHeight="15" x14ac:dyDescent="0.25"/>
  <cols>
    <col min="1" max="1" width="8.140625" bestFit="1" customWidth="1"/>
  </cols>
  <sheetData>
    <row r="1" spans="1:15" x14ac:dyDescent="0.25">
      <c r="A1" s="55" t="s">
        <v>42</v>
      </c>
      <c r="B1" s="55" t="s">
        <v>20</v>
      </c>
      <c r="C1" s="55" t="s">
        <v>70</v>
      </c>
      <c r="D1" s="60" t="s">
        <v>0</v>
      </c>
      <c r="E1" s="60" t="s">
        <v>1</v>
      </c>
      <c r="F1" s="60" t="s">
        <v>2</v>
      </c>
      <c r="G1" s="60" t="s">
        <v>3</v>
      </c>
      <c r="H1" s="60" t="s">
        <v>4</v>
      </c>
      <c r="I1" s="60" t="s">
        <v>5</v>
      </c>
      <c r="J1" s="60" t="s">
        <v>6</v>
      </c>
      <c r="K1" s="60" t="s">
        <v>7</v>
      </c>
      <c r="L1" s="60" t="s">
        <v>8</v>
      </c>
      <c r="M1" s="60" t="s">
        <v>9</v>
      </c>
      <c r="N1" s="60" t="s">
        <v>10</v>
      </c>
      <c r="O1" s="60" t="s">
        <v>11</v>
      </c>
    </row>
    <row r="2" spans="1:15" x14ac:dyDescent="0.25">
      <c r="A2" s="13" t="s">
        <v>54</v>
      </c>
      <c r="B2" s="13" t="s">
        <v>0</v>
      </c>
      <c r="C2" s="56" t="s">
        <v>66</v>
      </c>
    </row>
    <row r="3" spans="1:15" x14ac:dyDescent="0.25">
      <c r="A3" s="13" t="s">
        <v>55</v>
      </c>
      <c r="B3" s="13" t="s">
        <v>1</v>
      </c>
      <c r="C3" s="56" t="s">
        <v>67</v>
      </c>
    </row>
    <row r="4" spans="1:15" x14ac:dyDescent="0.25">
      <c r="A4" s="13" t="s">
        <v>56</v>
      </c>
      <c r="B4" s="13" t="s">
        <v>2</v>
      </c>
      <c r="C4" s="56" t="s">
        <v>68</v>
      </c>
    </row>
    <row r="5" spans="1:15" x14ac:dyDescent="0.25">
      <c r="A5" s="13" t="s">
        <v>57</v>
      </c>
      <c r="B5" s="13" t="s">
        <v>3</v>
      </c>
      <c r="C5" s="56" t="s">
        <v>69</v>
      </c>
    </row>
    <row r="6" spans="1:15" x14ac:dyDescent="0.25">
      <c r="A6" s="13" t="s">
        <v>58</v>
      </c>
      <c r="B6" s="13" t="s">
        <v>4</v>
      </c>
      <c r="C6" s="56"/>
    </row>
    <row r="7" spans="1:15" x14ac:dyDescent="0.25">
      <c r="A7" s="13" t="s">
        <v>59</v>
      </c>
      <c r="B7" s="13" t="s">
        <v>5</v>
      </c>
      <c r="C7" s="56"/>
    </row>
    <row r="8" spans="1:15" x14ac:dyDescent="0.25">
      <c r="A8" s="13" t="s">
        <v>60</v>
      </c>
      <c r="B8" s="13" t="s">
        <v>6</v>
      </c>
      <c r="C8" s="56"/>
    </row>
    <row r="9" spans="1:15" x14ac:dyDescent="0.25">
      <c r="A9" s="13" t="s">
        <v>61</v>
      </c>
      <c r="B9" s="13" t="s">
        <v>7</v>
      </c>
      <c r="C9" s="56"/>
    </row>
    <row r="10" spans="1:15" x14ac:dyDescent="0.25">
      <c r="A10" s="13" t="s">
        <v>62</v>
      </c>
      <c r="B10" s="13" t="s">
        <v>8</v>
      </c>
      <c r="C10" s="56"/>
    </row>
    <row r="11" spans="1:15" x14ac:dyDescent="0.25">
      <c r="A11" s="13" t="s">
        <v>63</v>
      </c>
      <c r="B11" s="13" t="s">
        <v>9</v>
      </c>
      <c r="C11" s="56"/>
    </row>
    <row r="12" spans="1:15" x14ac:dyDescent="0.25">
      <c r="A12" s="13" t="s">
        <v>64</v>
      </c>
      <c r="B12" s="13" t="s">
        <v>10</v>
      </c>
      <c r="C12" s="56"/>
    </row>
    <row r="13" spans="1:15" x14ac:dyDescent="0.25">
      <c r="A13" s="13" t="s">
        <v>65</v>
      </c>
      <c r="B13" s="13" t="s">
        <v>11</v>
      </c>
      <c r="C13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N103"/>
  <sheetViews>
    <sheetView workbookViewId="0">
      <pane xSplit="1" ySplit="3" topLeftCell="B77" activePane="bottomRight" state="frozen"/>
      <selection pane="topRight" activeCell="B1" sqref="B1"/>
      <selection pane="bottomLeft" activeCell="A3" sqref="A3"/>
      <selection pane="bottomRight" activeCell="A82" sqref="A82"/>
    </sheetView>
  </sheetViews>
  <sheetFormatPr baseColWidth="10" defaultColWidth="8.85546875" defaultRowHeight="15" x14ac:dyDescent="0.25"/>
  <cols>
    <col min="1" max="1" width="41" bestFit="1" customWidth="1"/>
    <col min="2" max="14" width="30.7109375" customWidth="1"/>
  </cols>
  <sheetData>
    <row r="1" spans="1:14" x14ac:dyDescent="0.25">
      <c r="B1" s="19" t="e">
        <f>MATCH(Data!B2,'Foruma Sheet'!3:3,0)</f>
        <v>#N/A</v>
      </c>
    </row>
    <row r="2" spans="1:14" x14ac:dyDescent="0.25">
      <c r="B2" s="18" t="str">
        <f>'Month- Projects'!D1&amp;Data!$L$2</f>
        <v>Jan2021</v>
      </c>
      <c r="C2" s="18" t="str">
        <f>'Month- Projects'!E1&amp;Data!$L$2</f>
        <v>Feb2021</v>
      </c>
      <c r="D2" s="18" t="str">
        <f>'Month- Projects'!F1&amp;Data!$L$2</f>
        <v>Mar2021</v>
      </c>
      <c r="E2" s="18" t="str">
        <f>'Month- Projects'!G1&amp;Data!$L$2</f>
        <v>Apr2021</v>
      </c>
      <c r="F2" s="18" t="str">
        <f>'Month- Projects'!H1&amp;Data!$L$2</f>
        <v>May2021</v>
      </c>
      <c r="G2" s="18" t="str">
        <f>'Month- Projects'!I1&amp;Data!$L$2</f>
        <v>Jun2021</v>
      </c>
      <c r="H2" s="18" t="str">
        <f>'Month- Projects'!J1&amp;Data!$L$2</f>
        <v>Jul2021</v>
      </c>
      <c r="I2" s="18" t="str">
        <f>'Month- Projects'!K1&amp;Data!$L$2</f>
        <v>Aug2021</v>
      </c>
      <c r="J2" s="18" t="str">
        <f>'Month- Projects'!L1&amp;Data!$L$2</f>
        <v>Sep2021</v>
      </c>
      <c r="K2" s="18" t="str">
        <f>'Month- Projects'!M1&amp;Data!$L$2</f>
        <v>Oct2021</v>
      </c>
      <c r="L2" s="18" t="str">
        <f>'Month- Projects'!N1&amp;Data!$L$2</f>
        <v>Nov2021</v>
      </c>
      <c r="M2" s="18" t="str">
        <f>'Month- Projects'!O1&amp;Data!$L$2</f>
        <v>Dec2021</v>
      </c>
      <c r="N2" s="18" t="str">
        <f>"YTD"&amp;Data!L2</f>
        <v>YTD2021</v>
      </c>
    </row>
    <row r="3" spans="1:14" x14ac:dyDescent="0.25">
      <c r="B3" s="21" t="s">
        <v>54</v>
      </c>
      <c r="C3" s="21" t="s">
        <v>54</v>
      </c>
      <c r="D3" s="21" t="s">
        <v>54</v>
      </c>
      <c r="E3" s="21" t="s">
        <v>54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  <c r="L3" s="21" t="s">
        <v>54</v>
      </c>
      <c r="M3" s="21" t="s">
        <v>54</v>
      </c>
      <c r="N3" s="21" t="s">
        <v>54</v>
      </c>
    </row>
    <row r="4" spans="1:14" x14ac:dyDescent="0.25">
      <c r="A4" s="4" t="s">
        <v>21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25">
      <c r="A5" s="11" t="s">
        <v>22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x14ac:dyDescent="0.25">
      <c r="A6" s="11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A7" s="11" t="s">
        <v>34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51" t="s">
        <v>71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A9" s="11" t="s">
        <v>35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A10" s="11" t="s">
        <v>36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A11" s="11" t="s">
        <v>37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5">
      <c r="A12" s="11" t="s">
        <v>38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x14ac:dyDescent="0.25">
      <c r="A13" s="11" t="s">
        <v>39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A14" s="11" t="s">
        <v>40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11" t="s">
        <v>41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1" t="s">
        <v>23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x14ac:dyDescent="0.25">
      <c r="A17" s="11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x14ac:dyDescent="0.25">
      <c r="A18" s="11" t="s">
        <v>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x14ac:dyDescent="0.25">
      <c r="A19" s="11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x14ac:dyDescent="0.25">
      <c r="A20" s="11" t="s">
        <v>27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5">
      <c r="A21" s="11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5">
      <c r="A22" s="11" t="s">
        <v>31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1" t="s">
        <v>29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x14ac:dyDescent="0.25">
      <c r="A24" s="11" t="s">
        <v>30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x14ac:dyDescent="0.25">
      <c r="A25" s="11" t="s">
        <v>14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x14ac:dyDescent="0.25">
      <c r="A26" s="11" t="s">
        <v>32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4" t="s">
        <v>15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x14ac:dyDescent="0.25">
      <c r="A28" s="4" t="s">
        <v>16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4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x14ac:dyDescent="0.25">
      <c r="A30" s="4" t="s">
        <v>18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x14ac:dyDescent="0.25">
      <c r="A31" s="4" t="s">
        <v>19</v>
      </c>
    </row>
    <row r="32" spans="1:14" x14ac:dyDescent="0.25">
      <c r="B32" s="28" t="str">
        <f>B2</f>
        <v>Jan2021</v>
      </c>
      <c r="C32" s="28" t="str">
        <f t="shared" ref="C32:M32" si="0">C2</f>
        <v>Feb2021</v>
      </c>
      <c r="D32" s="28" t="str">
        <f t="shared" si="0"/>
        <v>Mar2021</v>
      </c>
      <c r="E32" s="28" t="str">
        <f t="shared" si="0"/>
        <v>Apr2021</v>
      </c>
      <c r="F32" s="28" t="str">
        <f t="shared" si="0"/>
        <v>May2021</v>
      </c>
      <c r="G32" s="28" t="str">
        <f t="shared" si="0"/>
        <v>Jun2021</v>
      </c>
      <c r="H32" s="28" t="str">
        <f t="shared" si="0"/>
        <v>Jul2021</v>
      </c>
      <c r="I32" s="28" t="str">
        <f t="shared" si="0"/>
        <v>Aug2021</v>
      </c>
      <c r="J32" s="28" t="str">
        <f t="shared" si="0"/>
        <v>Sep2021</v>
      </c>
      <c r="K32" s="28" t="str">
        <f t="shared" si="0"/>
        <v>Oct2021</v>
      </c>
      <c r="L32" s="28" t="str">
        <f t="shared" si="0"/>
        <v>Nov2021</v>
      </c>
      <c r="M32" s="28" t="str">
        <f t="shared" si="0"/>
        <v>Dec2021</v>
      </c>
      <c r="N32" s="29" t="str">
        <f>N2</f>
        <v>YTD2021</v>
      </c>
    </row>
    <row r="33" spans="1:14" x14ac:dyDescent="0.25">
      <c r="A33" s="52" t="s">
        <v>21</v>
      </c>
      <c r="B33" s="20">
        <f>Data!B4</f>
        <v>0</v>
      </c>
      <c r="C33" s="20">
        <f>Data!C4</f>
        <v>0</v>
      </c>
      <c r="D33" s="20">
        <f>Data!D4</f>
        <v>0</v>
      </c>
      <c r="E33" s="20">
        <f>Data!E4</f>
        <v>0</v>
      </c>
      <c r="F33" s="20">
        <f>Data!F4</f>
        <v>0</v>
      </c>
      <c r="G33" s="20">
        <f>Data!G4</f>
        <v>0</v>
      </c>
      <c r="H33" s="20">
        <f>Data!H4</f>
        <v>0</v>
      </c>
      <c r="I33" s="20">
        <f>Data!I4</f>
        <v>0</v>
      </c>
      <c r="J33" s="20">
        <f>Data!J4</f>
        <v>0</v>
      </c>
      <c r="K33" s="20">
        <f>Data!K4</f>
        <v>0</v>
      </c>
      <c r="L33" s="20">
        <f>Data!L4</f>
        <v>0</v>
      </c>
      <c r="M33" s="20">
        <f>Data!M4</f>
        <v>0</v>
      </c>
      <c r="N33" s="20">
        <f>Data!N4</f>
        <v>0</v>
      </c>
    </row>
    <row r="34" spans="1:14" x14ac:dyDescent="0.25">
      <c r="A34" s="53" t="s">
        <v>22</v>
      </c>
      <c r="B34" s="20">
        <f>Data!B5</f>
        <v>0</v>
      </c>
      <c r="C34" s="20">
        <f>Data!C5</f>
        <v>0</v>
      </c>
      <c r="D34" s="20">
        <f>Data!D5</f>
        <v>0</v>
      </c>
      <c r="E34" s="20">
        <f>Data!E5</f>
        <v>0</v>
      </c>
      <c r="F34" s="20">
        <f>Data!F5</f>
        <v>0</v>
      </c>
      <c r="G34" s="20">
        <f>Data!G5</f>
        <v>0</v>
      </c>
      <c r="H34" s="20">
        <f>Data!H5</f>
        <v>0</v>
      </c>
      <c r="I34" s="20">
        <f>Data!I5</f>
        <v>0</v>
      </c>
      <c r="J34" s="20">
        <f>Data!J5</f>
        <v>0</v>
      </c>
      <c r="K34" s="20">
        <f>Data!K5</f>
        <v>0</v>
      </c>
      <c r="L34" s="20">
        <f>Data!L5</f>
        <v>0</v>
      </c>
      <c r="M34" s="20">
        <f>Data!M5</f>
        <v>0</v>
      </c>
      <c r="N34" s="20">
        <f>Data!N5</f>
        <v>0</v>
      </c>
    </row>
    <row r="35" spans="1:14" x14ac:dyDescent="0.25">
      <c r="A35" s="53" t="s">
        <v>33</v>
      </c>
      <c r="B35" s="20">
        <f>Data!B6</f>
        <v>0</v>
      </c>
      <c r="C35" s="20">
        <f>Data!C6</f>
        <v>0</v>
      </c>
      <c r="D35" s="20">
        <f>Data!D6</f>
        <v>0</v>
      </c>
      <c r="E35" s="20">
        <f>Data!E6</f>
        <v>0</v>
      </c>
      <c r="F35" s="20">
        <f>Data!F6</f>
        <v>0</v>
      </c>
      <c r="G35" s="20">
        <f>Data!G6</f>
        <v>0</v>
      </c>
      <c r="H35" s="20">
        <f>Data!H6</f>
        <v>0</v>
      </c>
      <c r="I35" s="20">
        <f>Data!I6</f>
        <v>0</v>
      </c>
      <c r="J35" s="20">
        <f>Data!J6</f>
        <v>0</v>
      </c>
      <c r="K35" s="20">
        <f>Data!K6</f>
        <v>0</v>
      </c>
      <c r="L35" s="20">
        <f>Data!L6</f>
        <v>0</v>
      </c>
      <c r="M35" s="20">
        <f>Data!M6</f>
        <v>0</v>
      </c>
      <c r="N35" s="20">
        <f>Data!N6</f>
        <v>0</v>
      </c>
    </row>
    <row r="36" spans="1:14" x14ac:dyDescent="0.25">
      <c r="A36" s="54" t="s">
        <v>34</v>
      </c>
      <c r="B36" s="20">
        <f>Data!B7</f>
        <v>1</v>
      </c>
      <c r="C36" s="20">
        <f>Data!C7</f>
        <v>2</v>
      </c>
      <c r="D36" s="20">
        <f>Data!D7</f>
        <v>2</v>
      </c>
      <c r="E36" s="20">
        <f>Data!E7</f>
        <v>0</v>
      </c>
      <c r="F36" s="20">
        <f>Data!F7</f>
        <v>0</v>
      </c>
      <c r="G36" s="20">
        <f>Data!G7</f>
        <v>0</v>
      </c>
      <c r="H36" s="20">
        <f>Data!H7</f>
        <v>0</v>
      </c>
      <c r="I36" s="20">
        <f>Data!I7</f>
        <v>0</v>
      </c>
      <c r="J36" s="20">
        <f>Data!J7</f>
        <v>0</v>
      </c>
      <c r="K36" s="20">
        <f>Data!K7</f>
        <v>0</v>
      </c>
      <c r="L36" s="20">
        <f>Data!L7</f>
        <v>0</v>
      </c>
      <c r="M36" s="20">
        <f>Data!M7</f>
        <v>1</v>
      </c>
      <c r="N36" s="20">
        <f>Data!N7</f>
        <v>6</v>
      </c>
    </row>
    <row r="37" spans="1:14" x14ac:dyDescent="0.25">
      <c r="A37" s="54" t="s">
        <v>71</v>
      </c>
      <c r="B37" s="20">
        <f>Data!B8</f>
        <v>2</v>
      </c>
      <c r="C37" s="20">
        <f>Data!C8</f>
        <v>0</v>
      </c>
      <c r="D37" s="20">
        <f>Data!D8</f>
        <v>0</v>
      </c>
      <c r="E37" s="20">
        <f>Data!E8</f>
        <v>0</v>
      </c>
      <c r="F37" s="20">
        <f>Data!F8</f>
        <v>0</v>
      </c>
      <c r="G37" s="20">
        <f>Data!G8</f>
        <v>0</v>
      </c>
      <c r="H37" s="20">
        <f>Data!H8</f>
        <v>0</v>
      </c>
      <c r="I37" s="20">
        <f>Data!I8</f>
        <v>0</v>
      </c>
      <c r="J37" s="20">
        <f>Data!J8</f>
        <v>0</v>
      </c>
      <c r="K37" s="20">
        <f>Data!K8</f>
        <v>0</v>
      </c>
      <c r="L37" s="20">
        <f>Data!L8</f>
        <v>1</v>
      </c>
      <c r="M37" s="20">
        <f>Data!M8</f>
        <v>0</v>
      </c>
      <c r="N37" s="20">
        <f>Data!N8</f>
        <v>3</v>
      </c>
    </row>
    <row r="38" spans="1:14" x14ac:dyDescent="0.25">
      <c r="A38" s="54" t="s">
        <v>35</v>
      </c>
      <c r="B38" s="20">
        <f>Data!B9</f>
        <v>0</v>
      </c>
      <c r="C38" s="20">
        <f>Data!C9</f>
        <v>3</v>
      </c>
      <c r="D38" s="20">
        <f>Data!D9</f>
        <v>0</v>
      </c>
      <c r="E38" s="20">
        <f>Data!E9</f>
        <v>0</v>
      </c>
      <c r="F38" s="20">
        <f>Data!F9</f>
        <v>0</v>
      </c>
      <c r="G38" s="20">
        <f>Data!G9</f>
        <v>0</v>
      </c>
      <c r="H38" s="20">
        <f>Data!H9</f>
        <v>0</v>
      </c>
      <c r="I38" s="20">
        <f>Data!I9</f>
        <v>0</v>
      </c>
      <c r="J38" s="20">
        <f>Data!J9</f>
        <v>0</v>
      </c>
      <c r="K38" s="20">
        <f>Data!K9</f>
        <v>0</v>
      </c>
      <c r="L38" s="20">
        <f>Data!L9</f>
        <v>1</v>
      </c>
      <c r="M38" s="20">
        <f>Data!M9</f>
        <v>0</v>
      </c>
      <c r="N38" s="20">
        <f>Data!N9</f>
        <v>4</v>
      </c>
    </row>
    <row r="39" spans="1:14" x14ac:dyDescent="0.25">
      <c r="A39" s="54" t="s">
        <v>36</v>
      </c>
      <c r="B39" s="20">
        <f>Data!B10</f>
        <v>0</v>
      </c>
      <c r="C39" s="20">
        <f>Data!C10</f>
        <v>0</v>
      </c>
      <c r="D39" s="20">
        <f>Data!D10</f>
        <v>0</v>
      </c>
      <c r="E39" s="20">
        <f>Data!E10</f>
        <v>0</v>
      </c>
      <c r="F39" s="20">
        <f>Data!F10</f>
        <v>0</v>
      </c>
      <c r="G39" s="20">
        <f>Data!G10</f>
        <v>0</v>
      </c>
      <c r="H39" s="20">
        <f>Data!H10</f>
        <v>0</v>
      </c>
      <c r="I39" s="20">
        <f>Data!I10</f>
        <v>0</v>
      </c>
      <c r="J39" s="20">
        <f>Data!J10</f>
        <v>0</v>
      </c>
      <c r="K39" s="20">
        <f>Data!K10</f>
        <v>0</v>
      </c>
      <c r="L39" s="20">
        <f>Data!L10</f>
        <v>0</v>
      </c>
      <c r="M39" s="20">
        <f>Data!M10</f>
        <v>0</v>
      </c>
      <c r="N39" s="20">
        <f>Data!N10</f>
        <v>0</v>
      </c>
    </row>
    <row r="40" spans="1:14" x14ac:dyDescent="0.25">
      <c r="A40" s="11" t="s">
        <v>37</v>
      </c>
      <c r="B40" s="20">
        <f>Data!B11</f>
        <v>1</v>
      </c>
      <c r="C40" s="20">
        <f>Data!C11</f>
        <v>2</v>
      </c>
      <c r="D40" s="20">
        <f>Data!D11</f>
        <v>0</v>
      </c>
      <c r="E40" s="20">
        <f>Data!E11</f>
        <v>0</v>
      </c>
      <c r="F40" s="20">
        <f>Data!F11</f>
        <v>0</v>
      </c>
      <c r="G40" s="20">
        <f>Data!G11</f>
        <v>0</v>
      </c>
      <c r="H40" s="20">
        <f>Data!H11</f>
        <v>0</v>
      </c>
      <c r="I40" s="20">
        <f>Data!I11</f>
        <v>0</v>
      </c>
      <c r="J40" s="20">
        <f>Data!J11</f>
        <v>0</v>
      </c>
      <c r="K40" s="20">
        <f>Data!K11</f>
        <v>0</v>
      </c>
      <c r="L40" s="20">
        <f>Data!L11</f>
        <v>2</v>
      </c>
      <c r="M40" s="20">
        <f>Data!M11</f>
        <v>0</v>
      </c>
      <c r="N40" s="20">
        <f>Data!N11</f>
        <v>5</v>
      </c>
    </row>
    <row r="41" spans="1:14" x14ac:dyDescent="0.25">
      <c r="A41" s="54" t="s">
        <v>38</v>
      </c>
      <c r="B41" s="20">
        <f>Data!B12</f>
        <v>1</v>
      </c>
      <c r="C41" s="20">
        <f>Data!C12</f>
        <v>2</v>
      </c>
      <c r="D41" s="20">
        <f>Data!D12</f>
        <v>0</v>
      </c>
      <c r="E41" s="20">
        <f>Data!E12</f>
        <v>0</v>
      </c>
      <c r="F41" s="20">
        <f>Data!F12</f>
        <v>0</v>
      </c>
      <c r="G41" s="20">
        <f>Data!G12</f>
        <v>0</v>
      </c>
      <c r="H41" s="20">
        <f>Data!H12</f>
        <v>0</v>
      </c>
      <c r="I41" s="20">
        <f>Data!I12</f>
        <v>0</v>
      </c>
      <c r="J41" s="20">
        <f>Data!J12</f>
        <v>0</v>
      </c>
      <c r="K41" s="20">
        <f>Data!K12</f>
        <v>2</v>
      </c>
      <c r="L41" s="20">
        <f>Data!L12</f>
        <v>2</v>
      </c>
      <c r="M41" s="20">
        <f>Data!M12</f>
        <v>0</v>
      </c>
      <c r="N41" s="20">
        <f>Data!N12</f>
        <v>7</v>
      </c>
    </row>
    <row r="42" spans="1:14" x14ac:dyDescent="0.25">
      <c r="A42" s="54" t="s">
        <v>39</v>
      </c>
      <c r="B42" s="20">
        <f>Data!B13</f>
        <v>1</v>
      </c>
      <c r="C42" s="20">
        <f>Data!C13</f>
        <v>2</v>
      </c>
      <c r="D42" s="20">
        <f>Data!D13</f>
        <v>0</v>
      </c>
      <c r="E42" s="20">
        <f>Data!E13</f>
        <v>0</v>
      </c>
      <c r="F42" s="20">
        <f>Data!F13</f>
        <v>0</v>
      </c>
      <c r="G42" s="20">
        <f>Data!G13</f>
        <v>0</v>
      </c>
      <c r="H42" s="20">
        <f>Data!H13</f>
        <v>0</v>
      </c>
      <c r="I42" s="20">
        <f>Data!I13</f>
        <v>0</v>
      </c>
      <c r="J42" s="20">
        <f>Data!J13</f>
        <v>0</v>
      </c>
      <c r="K42" s="20">
        <f>Data!K13</f>
        <v>22</v>
      </c>
      <c r="L42" s="20">
        <f>Data!L13</f>
        <v>0</v>
      </c>
      <c r="M42" s="20">
        <f>Data!M13</f>
        <v>0</v>
      </c>
      <c r="N42" s="20">
        <f>Data!N13</f>
        <v>25</v>
      </c>
    </row>
    <row r="43" spans="1:14" x14ac:dyDescent="0.25">
      <c r="A43" s="51" t="s">
        <v>40</v>
      </c>
      <c r="B43" s="20">
        <f>Data!B14</f>
        <v>0</v>
      </c>
      <c r="C43" s="20">
        <f>Data!C14</f>
        <v>0</v>
      </c>
      <c r="D43" s="20">
        <f>Data!D14</f>
        <v>2</v>
      </c>
      <c r="E43" s="20">
        <f>Data!E14</f>
        <v>0</v>
      </c>
      <c r="F43" s="20">
        <f>Data!F14</f>
        <v>0</v>
      </c>
      <c r="G43" s="20">
        <f>Data!G14</f>
        <v>0</v>
      </c>
      <c r="H43" s="20">
        <f>Data!H14</f>
        <v>0</v>
      </c>
      <c r="I43" s="20">
        <f>Data!I14</f>
        <v>0</v>
      </c>
      <c r="J43" s="20">
        <f>Data!J14</f>
        <v>2</v>
      </c>
      <c r="K43" s="20">
        <f>Data!K14</f>
        <v>2</v>
      </c>
      <c r="L43" s="20">
        <f>Data!L14</f>
        <v>0</v>
      </c>
      <c r="M43" s="20">
        <f>Data!M14</f>
        <v>0</v>
      </c>
      <c r="N43" s="20">
        <f>Data!N14</f>
        <v>6</v>
      </c>
    </row>
    <row r="44" spans="1:14" x14ac:dyDescent="0.25">
      <c r="A44" s="54" t="s">
        <v>41</v>
      </c>
      <c r="B44" s="20">
        <f>Data!B15</f>
        <v>0</v>
      </c>
      <c r="C44" s="20">
        <f>Data!C15</f>
        <v>0</v>
      </c>
      <c r="D44" s="20">
        <f>Data!D15</f>
        <v>0</v>
      </c>
      <c r="E44" s="20">
        <f>Data!E15</f>
        <v>2</v>
      </c>
      <c r="F44" s="20">
        <f>Data!F15</f>
        <v>0</v>
      </c>
      <c r="G44" s="20">
        <f>Data!G15</f>
        <v>0</v>
      </c>
      <c r="H44" s="20">
        <f>Data!H15</f>
        <v>0</v>
      </c>
      <c r="I44" s="20">
        <f>Data!I15</f>
        <v>0</v>
      </c>
      <c r="J44" s="20">
        <f>Data!J15</f>
        <v>2</v>
      </c>
      <c r="K44" s="20">
        <f>Data!K15</f>
        <v>0</v>
      </c>
      <c r="L44" s="20">
        <f>Data!L15</f>
        <v>0</v>
      </c>
      <c r="M44" s="20">
        <f>Data!M15</f>
        <v>0</v>
      </c>
      <c r="N44" s="20">
        <f>Data!N15</f>
        <v>4</v>
      </c>
    </row>
    <row r="45" spans="1:14" x14ac:dyDescent="0.25">
      <c r="A45" s="53" t="s">
        <v>23</v>
      </c>
      <c r="B45" s="20">
        <f>Data!B16</f>
        <v>0</v>
      </c>
      <c r="C45" s="20">
        <f>Data!C16</f>
        <v>0</v>
      </c>
      <c r="D45" s="20">
        <f>Data!D16</f>
        <v>0</v>
      </c>
      <c r="E45" s="20">
        <f>Data!E16</f>
        <v>2</v>
      </c>
      <c r="F45" s="20">
        <f>Data!F16</f>
        <v>0</v>
      </c>
      <c r="G45" s="20">
        <f>Data!G16</f>
        <v>0</v>
      </c>
      <c r="H45" s="20">
        <f>Data!H16</f>
        <v>2</v>
      </c>
      <c r="I45" s="20">
        <f>Data!I16</f>
        <v>2</v>
      </c>
      <c r="J45" s="20">
        <f>Data!J16</f>
        <v>0</v>
      </c>
      <c r="K45" s="20">
        <f>Data!K16</f>
        <v>0</v>
      </c>
      <c r="L45" s="20">
        <f>Data!L16</f>
        <v>0</v>
      </c>
      <c r="M45" s="20">
        <f>Data!M16</f>
        <v>0</v>
      </c>
      <c r="N45" s="20">
        <f>Data!N16</f>
        <v>6</v>
      </c>
    </row>
    <row r="46" spans="1:14" x14ac:dyDescent="0.25">
      <c r="A46" s="53" t="s">
        <v>24</v>
      </c>
      <c r="B46" s="20">
        <f>Data!B17</f>
        <v>0</v>
      </c>
      <c r="C46" s="20">
        <f>Data!C17</f>
        <v>0</v>
      </c>
      <c r="D46" s="20">
        <f>Data!D17</f>
        <v>0</v>
      </c>
      <c r="E46" s="20">
        <f>Data!E17</f>
        <v>0</v>
      </c>
      <c r="F46" s="20">
        <f>Data!F17</f>
        <v>2</v>
      </c>
      <c r="G46" s="20">
        <f>Data!G17</f>
        <v>0</v>
      </c>
      <c r="H46" s="20">
        <f>Data!H17</f>
        <v>2</v>
      </c>
      <c r="I46" s="20">
        <f>Data!I17</f>
        <v>0</v>
      </c>
      <c r="J46" s="20">
        <f>Data!J17</f>
        <v>0</v>
      </c>
      <c r="K46" s="20">
        <f>Data!K17</f>
        <v>0</v>
      </c>
      <c r="L46" s="20">
        <f>Data!L17</f>
        <v>0</v>
      </c>
      <c r="M46" s="20">
        <f>Data!M17</f>
        <v>0</v>
      </c>
      <c r="N46" s="20">
        <f>Data!N17</f>
        <v>4</v>
      </c>
    </row>
    <row r="47" spans="1:14" x14ac:dyDescent="0.25">
      <c r="A47" s="53" t="s">
        <v>25</v>
      </c>
      <c r="B47" s="20">
        <f>Data!B18</f>
        <v>0</v>
      </c>
      <c r="C47" s="20">
        <f>Data!C18</f>
        <v>0</v>
      </c>
      <c r="D47" s="20">
        <f>Data!D18</f>
        <v>0</v>
      </c>
      <c r="E47" s="20">
        <f>Data!E18</f>
        <v>0</v>
      </c>
      <c r="F47" s="20">
        <f>Data!F18</f>
        <v>2</v>
      </c>
      <c r="G47" s="20">
        <f>Data!G18</f>
        <v>0</v>
      </c>
      <c r="H47" s="20">
        <f>Data!H18</f>
        <v>0</v>
      </c>
      <c r="I47" s="20">
        <f>Data!I18</f>
        <v>0</v>
      </c>
      <c r="J47" s="20">
        <f>Data!J18</f>
        <v>0</v>
      </c>
      <c r="K47" s="20">
        <f>Data!K18</f>
        <v>0</v>
      </c>
      <c r="L47" s="20">
        <f>Data!L18</f>
        <v>0</v>
      </c>
      <c r="M47" s="20">
        <f>Data!M18</f>
        <v>0</v>
      </c>
      <c r="N47" s="20">
        <f>Data!N18</f>
        <v>2</v>
      </c>
    </row>
    <row r="48" spans="1:14" x14ac:dyDescent="0.25">
      <c r="A48" s="53" t="s">
        <v>26</v>
      </c>
      <c r="B48" s="20">
        <f>Data!B19</f>
        <v>0</v>
      </c>
      <c r="C48" s="20">
        <f>Data!C19</f>
        <v>0</v>
      </c>
      <c r="D48" s="20">
        <f>Data!D19</f>
        <v>0</v>
      </c>
      <c r="E48" s="20">
        <f>Data!E19</f>
        <v>0</v>
      </c>
      <c r="F48" s="20">
        <f>Data!F19</f>
        <v>0</v>
      </c>
      <c r="G48" s="20">
        <f>Data!G19</f>
        <v>0</v>
      </c>
      <c r="H48" s="20">
        <f>Data!H19</f>
        <v>0</v>
      </c>
      <c r="I48" s="20">
        <f>Data!I19</f>
        <v>0</v>
      </c>
      <c r="J48" s="20">
        <f>Data!J19</f>
        <v>0</v>
      </c>
      <c r="K48" s="20">
        <f>Data!K19</f>
        <v>0</v>
      </c>
      <c r="L48" s="20">
        <f>Data!L19</f>
        <v>0</v>
      </c>
      <c r="M48" s="20">
        <f>Data!M19</f>
        <v>0</v>
      </c>
      <c r="N48" s="20">
        <f>Data!N19</f>
        <v>0</v>
      </c>
    </row>
    <row r="49" spans="1:14" x14ac:dyDescent="0.25">
      <c r="A49" s="53" t="s">
        <v>27</v>
      </c>
      <c r="B49" s="20">
        <f>Data!B20</f>
        <v>0</v>
      </c>
      <c r="C49" s="20">
        <f>Data!C20</f>
        <v>0</v>
      </c>
      <c r="D49" s="20">
        <f>Data!D20</f>
        <v>0</v>
      </c>
      <c r="E49" s="20">
        <f>Data!E20</f>
        <v>0</v>
      </c>
      <c r="F49" s="20">
        <f>Data!F20</f>
        <v>0</v>
      </c>
      <c r="G49" s="20">
        <f>Data!G20</f>
        <v>0</v>
      </c>
      <c r="H49" s="20">
        <f>Data!H20</f>
        <v>0</v>
      </c>
      <c r="I49" s="20">
        <f>Data!I20</f>
        <v>0</v>
      </c>
      <c r="J49" s="20">
        <f>Data!J20</f>
        <v>0</v>
      </c>
      <c r="K49" s="20">
        <f>Data!K20</f>
        <v>0</v>
      </c>
      <c r="L49" s="20">
        <f>Data!L20</f>
        <v>0</v>
      </c>
      <c r="M49" s="20">
        <f>Data!M20</f>
        <v>0</v>
      </c>
      <c r="N49" s="20">
        <f>Data!N20</f>
        <v>0</v>
      </c>
    </row>
    <row r="50" spans="1:14" x14ac:dyDescent="0.25">
      <c r="A50" s="53" t="s">
        <v>28</v>
      </c>
      <c r="B50" s="20">
        <f>Data!B21</f>
        <v>0</v>
      </c>
      <c r="C50" s="20">
        <f>Data!C21</f>
        <v>0</v>
      </c>
      <c r="D50" s="20">
        <f>Data!D21</f>
        <v>0</v>
      </c>
      <c r="E50" s="20">
        <f>Data!E21</f>
        <v>0</v>
      </c>
      <c r="F50" s="20">
        <f>Data!F21</f>
        <v>0</v>
      </c>
      <c r="G50" s="20">
        <f>Data!G21</f>
        <v>0</v>
      </c>
      <c r="H50" s="20">
        <f>Data!H21</f>
        <v>0</v>
      </c>
      <c r="I50" s="20">
        <f>Data!I21</f>
        <v>0</v>
      </c>
      <c r="J50" s="20">
        <f>Data!J21</f>
        <v>0</v>
      </c>
      <c r="K50" s="20">
        <f>Data!K21</f>
        <v>0</v>
      </c>
      <c r="L50" s="20">
        <f>Data!L21</f>
        <v>0</v>
      </c>
      <c r="M50" s="20">
        <f>Data!M21</f>
        <v>0</v>
      </c>
      <c r="N50" s="20">
        <f>Data!N21</f>
        <v>0</v>
      </c>
    </row>
    <row r="51" spans="1:14" x14ac:dyDescent="0.25">
      <c r="A51" s="11" t="s">
        <v>31</v>
      </c>
      <c r="B51" s="20">
        <f>Data!B22</f>
        <v>0</v>
      </c>
      <c r="C51" s="20">
        <f>Data!C22</f>
        <v>0</v>
      </c>
      <c r="D51" s="20">
        <f>Data!D22</f>
        <v>0</v>
      </c>
      <c r="E51" s="20">
        <f>Data!E22</f>
        <v>0</v>
      </c>
      <c r="F51" s="20">
        <f>Data!F22</f>
        <v>0</v>
      </c>
      <c r="G51" s="20">
        <f>Data!G22</f>
        <v>0</v>
      </c>
      <c r="H51" s="20">
        <f>Data!H22</f>
        <v>0</v>
      </c>
      <c r="I51" s="20">
        <f>Data!I22</f>
        <v>0</v>
      </c>
      <c r="J51" s="20">
        <f>Data!J22</f>
        <v>0</v>
      </c>
      <c r="K51" s="20">
        <f>Data!K22</f>
        <v>0</v>
      </c>
      <c r="L51" s="20">
        <f>Data!L22</f>
        <v>0</v>
      </c>
      <c r="M51" s="20">
        <f>Data!M22</f>
        <v>0</v>
      </c>
      <c r="N51" s="20">
        <f>Data!N22</f>
        <v>0</v>
      </c>
    </row>
    <row r="52" spans="1:14" x14ac:dyDescent="0.25">
      <c r="A52" s="53" t="s">
        <v>29</v>
      </c>
      <c r="B52" s="20">
        <f>Data!B23</f>
        <v>0</v>
      </c>
      <c r="C52" s="20">
        <f>Data!C23</f>
        <v>0</v>
      </c>
      <c r="D52" s="20">
        <f>Data!D23</f>
        <v>0</v>
      </c>
      <c r="E52" s="20">
        <f>Data!E23</f>
        <v>0</v>
      </c>
      <c r="F52" s="20">
        <f>Data!F23</f>
        <v>0</v>
      </c>
      <c r="G52" s="20">
        <f>Data!G23</f>
        <v>0</v>
      </c>
      <c r="H52" s="20">
        <f>Data!H23</f>
        <v>0</v>
      </c>
      <c r="I52" s="20">
        <f>Data!I23</f>
        <v>0</v>
      </c>
      <c r="J52" s="20">
        <f>Data!J23</f>
        <v>0</v>
      </c>
      <c r="K52" s="20">
        <f>Data!K23</f>
        <v>0</v>
      </c>
      <c r="L52" s="20">
        <f>Data!L23</f>
        <v>0</v>
      </c>
      <c r="M52" s="20">
        <f>Data!M23</f>
        <v>0</v>
      </c>
      <c r="N52" s="20">
        <f>Data!N23</f>
        <v>0</v>
      </c>
    </row>
    <row r="53" spans="1:14" x14ac:dyDescent="0.25">
      <c r="A53" s="11" t="s">
        <v>30</v>
      </c>
      <c r="B53" s="20">
        <f>Data!B24</f>
        <v>0</v>
      </c>
      <c r="C53" s="20">
        <f>Data!C24</f>
        <v>0</v>
      </c>
      <c r="D53" s="20">
        <f>Data!D24</f>
        <v>0</v>
      </c>
      <c r="E53" s="20">
        <f>Data!E24</f>
        <v>0</v>
      </c>
      <c r="F53" s="20">
        <f>Data!F24</f>
        <v>0</v>
      </c>
      <c r="G53" s="20">
        <f>Data!G24</f>
        <v>0</v>
      </c>
      <c r="H53" s="20">
        <f>Data!H24</f>
        <v>0</v>
      </c>
      <c r="I53" s="20">
        <f>Data!I24</f>
        <v>0</v>
      </c>
      <c r="J53" s="20">
        <f>Data!J24</f>
        <v>0</v>
      </c>
      <c r="K53" s="20">
        <f>Data!K24</f>
        <v>0</v>
      </c>
      <c r="L53" s="20">
        <f>Data!L24</f>
        <v>0</v>
      </c>
      <c r="M53" s="20">
        <f>Data!M24</f>
        <v>0</v>
      </c>
      <c r="N53" s="20">
        <f>Data!N24</f>
        <v>0</v>
      </c>
    </row>
    <row r="54" spans="1:14" x14ac:dyDescent="0.25">
      <c r="A54" s="53" t="s">
        <v>14</v>
      </c>
      <c r="B54" s="20">
        <f>Data!B25</f>
        <v>0</v>
      </c>
      <c r="C54" s="20">
        <f>Data!C25</f>
        <v>0</v>
      </c>
      <c r="D54" s="20">
        <f>Data!D25</f>
        <v>0</v>
      </c>
      <c r="E54" s="20">
        <f>Data!E25</f>
        <v>0</v>
      </c>
      <c r="F54" s="20">
        <f>Data!F25</f>
        <v>0</v>
      </c>
      <c r="G54" s="20">
        <f>Data!G25</f>
        <v>0</v>
      </c>
      <c r="H54" s="20">
        <f>Data!H25</f>
        <v>0</v>
      </c>
      <c r="I54" s="20">
        <f>Data!I25</f>
        <v>0</v>
      </c>
      <c r="J54" s="20">
        <f>Data!J25</f>
        <v>0</v>
      </c>
      <c r="K54" s="20">
        <f>Data!K25</f>
        <v>0</v>
      </c>
      <c r="L54" s="20">
        <f>Data!L25</f>
        <v>0</v>
      </c>
      <c r="M54" s="20">
        <f>Data!M25</f>
        <v>0</v>
      </c>
      <c r="N54" s="20">
        <f>Data!N25</f>
        <v>0</v>
      </c>
    </row>
    <row r="55" spans="1:14" x14ac:dyDescent="0.25">
      <c r="A55" s="53" t="s">
        <v>32</v>
      </c>
      <c r="B55" s="20">
        <f>Data!B26</f>
        <v>0</v>
      </c>
      <c r="C55" s="20">
        <f>Data!C26</f>
        <v>0</v>
      </c>
      <c r="D55" s="20">
        <f>Data!D26</f>
        <v>0</v>
      </c>
      <c r="E55" s="20">
        <f>Data!E26</f>
        <v>0</v>
      </c>
      <c r="F55" s="20">
        <f>Data!F26</f>
        <v>0</v>
      </c>
      <c r="G55" s="20">
        <f>Data!G26</f>
        <v>0</v>
      </c>
      <c r="H55" s="20">
        <f>Data!H26</f>
        <v>0</v>
      </c>
      <c r="I55" s="20">
        <f>Data!I26</f>
        <v>0</v>
      </c>
      <c r="J55" s="20">
        <f>Data!J26</f>
        <v>0</v>
      </c>
      <c r="K55" s="20">
        <f>Data!K26</f>
        <v>0</v>
      </c>
      <c r="L55" s="20">
        <f>Data!L26</f>
        <v>0</v>
      </c>
      <c r="M55" s="20">
        <f>Data!M26</f>
        <v>0</v>
      </c>
      <c r="N55" s="20">
        <f>Data!N26</f>
        <v>0</v>
      </c>
    </row>
    <row r="56" spans="1:14" x14ac:dyDescent="0.25">
      <c r="A56" s="4" t="s">
        <v>15</v>
      </c>
      <c r="B56" s="20">
        <f>Data!B27</f>
        <v>0</v>
      </c>
      <c r="C56" s="20">
        <f>Data!C27</f>
        <v>0</v>
      </c>
      <c r="D56" s="20">
        <f>Data!D27</f>
        <v>0</v>
      </c>
      <c r="E56" s="20">
        <f>Data!E27</f>
        <v>0</v>
      </c>
      <c r="F56" s="20">
        <f>Data!F27</f>
        <v>0</v>
      </c>
      <c r="G56" s="20">
        <f>Data!G27</f>
        <v>0</v>
      </c>
      <c r="H56" s="20">
        <f>Data!H27</f>
        <v>0</v>
      </c>
      <c r="I56" s="20">
        <f>Data!I27</f>
        <v>0</v>
      </c>
      <c r="J56" s="20">
        <f>Data!J27</f>
        <v>0</v>
      </c>
      <c r="K56" s="20">
        <f>Data!K27</f>
        <v>0</v>
      </c>
      <c r="L56" s="20">
        <f>Data!L27</f>
        <v>0</v>
      </c>
      <c r="M56" s="20">
        <f>Data!M27</f>
        <v>0</v>
      </c>
      <c r="N56" s="20">
        <f>Data!N27</f>
        <v>0</v>
      </c>
    </row>
    <row r="57" spans="1:14" x14ac:dyDescent="0.25">
      <c r="A57" s="51" t="s">
        <v>16</v>
      </c>
      <c r="B57" s="20">
        <f>Data!B28</f>
        <v>0</v>
      </c>
      <c r="C57" s="20">
        <f>Data!C28</f>
        <v>0</v>
      </c>
      <c r="D57" s="20">
        <f>Data!D28</f>
        <v>0</v>
      </c>
      <c r="E57" s="20">
        <f>Data!E28</f>
        <v>0</v>
      </c>
      <c r="F57" s="20">
        <f>Data!F28</f>
        <v>0</v>
      </c>
      <c r="G57" s="20">
        <f>Data!G28</f>
        <v>0</v>
      </c>
      <c r="H57" s="20">
        <f>Data!H28</f>
        <v>0</v>
      </c>
      <c r="I57" s="20">
        <f>Data!I28</f>
        <v>0</v>
      </c>
      <c r="J57" s="20">
        <f>Data!J28</f>
        <v>0</v>
      </c>
      <c r="K57" s="20">
        <f>Data!K28</f>
        <v>0</v>
      </c>
      <c r="L57" s="20">
        <f>Data!L28</f>
        <v>0</v>
      </c>
      <c r="M57" s="20">
        <f>Data!M28</f>
        <v>0</v>
      </c>
      <c r="N57" s="20">
        <f>Data!N28</f>
        <v>0</v>
      </c>
    </row>
    <row r="58" spans="1:14" x14ac:dyDescent="0.25">
      <c r="A58" s="51" t="s">
        <v>17</v>
      </c>
      <c r="B58" s="20">
        <f>Data!B29</f>
        <v>0</v>
      </c>
      <c r="C58" s="20">
        <f>Data!C29</f>
        <v>0</v>
      </c>
      <c r="D58" s="20">
        <f>Data!D29</f>
        <v>0</v>
      </c>
      <c r="E58" s="20">
        <f>Data!E29</f>
        <v>0</v>
      </c>
      <c r="F58" s="20">
        <f>Data!F29</f>
        <v>0</v>
      </c>
      <c r="G58" s="20">
        <f>Data!G29</f>
        <v>0</v>
      </c>
      <c r="H58" s="20">
        <f>Data!H29</f>
        <v>0</v>
      </c>
      <c r="I58" s="20">
        <f>Data!I29</f>
        <v>0</v>
      </c>
      <c r="J58" s="20">
        <f>Data!J29</f>
        <v>0</v>
      </c>
      <c r="K58" s="20">
        <f>Data!K29</f>
        <v>0</v>
      </c>
      <c r="L58" s="20">
        <f>Data!L29</f>
        <v>0</v>
      </c>
      <c r="M58" s="20">
        <f>Data!M29</f>
        <v>0</v>
      </c>
      <c r="N58" s="20">
        <f>Data!N29</f>
        <v>0</v>
      </c>
    </row>
    <row r="59" spans="1:14" x14ac:dyDescent="0.25">
      <c r="A59" s="51" t="s">
        <v>18</v>
      </c>
      <c r="B59" s="20">
        <f>Data!B30</f>
        <v>0</v>
      </c>
      <c r="C59" s="20">
        <f>Data!C30</f>
        <v>0</v>
      </c>
      <c r="D59" s="20">
        <f>Data!D30</f>
        <v>0</v>
      </c>
      <c r="E59" s="20">
        <f>Data!E30</f>
        <v>0</v>
      </c>
      <c r="F59" s="20">
        <f>Data!F30</f>
        <v>0</v>
      </c>
      <c r="G59" s="20">
        <f>Data!G30</f>
        <v>0</v>
      </c>
      <c r="H59" s="20">
        <f>Data!H30</f>
        <v>0</v>
      </c>
      <c r="I59" s="20">
        <f>Data!I30</f>
        <v>0</v>
      </c>
      <c r="J59" s="20">
        <f>Data!J30</f>
        <v>0</v>
      </c>
      <c r="K59" s="20">
        <f>Data!K30</f>
        <v>0</v>
      </c>
      <c r="L59" s="20">
        <f>Data!L30</f>
        <v>0</v>
      </c>
      <c r="M59" s="20">
        <f>Data!M30</f>
        <v>0</v>
      </c>
      <c r="N59" s="20">
        <f>Data!N30</f>
        <v>0</v>
      </c>
    </row>
    <row r="96" spans="4:6" x14ac:dyDescent="0.25">
      <c r="D96" s="4" t="s">
        <v>15</v>
      </c>
      <c r="F96">
        <f>N56</f>
        <v>0</v>
      </c>
    </row>
    <row r="97" spans="3:6" x14ac:dyDescent="0.25">
      <c r="D97" s="4" t="s">
        <v>16</v>
      </c>
      <c r="F97">
        <f t="shared" ref="F97:F99" si="1">N57</f>
        <v>0</v>
      </c>
    </row>
    <row r="98" spans="3:6" x14ac:dyDescent="0.25">
      <c r="D98" s="4" t="s">
        <v>17</v>
      </c>
      <c r="F98">
        <f t="shared" si="1"/>
        <v>0</v>
      </c>
    </row>
    <row r="99" spans="3:6" x14ac:dyDescent="0.25">
      <c r="D99" s="4" t="s">
        <v>18</v>
      </c>
      <c r="F99">
        <f t="shared" si="1"/>
        <v>0</v>
      </c>
    </row>
    <row r="103" spans="3:6" x14ac:dyDescent="0.25">
      <c r="C103" t="e">
        <f>LWDCC</f>
        <v>#NAME?</v>
      </c>
    </row>
  </sheetData>
  <dataConsolidate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5"/>
  <sheetViews>
    <sheetView zoomScale="90" zoomScaleNormal="90" workbookViewId="0">
      <selection activeCell="E74" sqref="E74"/>
    </sheetView>
  </sheetViews>
  <sheetFormatPr baseColWidth="10" defaultColWidth="9.140625" defaultRowHeight="15" x14ac:dyDescent="0.25"/>
  <cols>
    <col min="1" max="1" width="17.42578125" style="33" bestFit="1" customWidth="1"/>
    <col min="2" max="2" width="18.28515625" style="33" customWidth="1"/>
    <col min="3" max="3" width="10.7109375" style="32" customWidth="1"/>
    <col min="4" max="4" width="15.42578125" style="32" customWidth="1"/>
    <col min="5" max="16384" width="9.140625" style="32"/>
  </cols>
  <sheetData>
    <row r="1" spans="1:20" s="34" customFormat="1" ht="24.95" customHeight="1" thickBot="1" x14ac:dyDescent="0.45">
      <c r="A1" s="49" t="s">
        <v>46</v>
      </c>
      <c r="B1" s="50">
        <f>'Foruma Sheet'!N36</f>
        <v>6</v>
      </c>
      <c r="C1" s="35"/>
      <c r="S1" s="35"/>
      <c r="T1" s="35"/>
    </row>
    <row r="2" spans="1:20" s="34" customFormat="1" ht="24.95" customHeight="1" thickBot="1" x14ac:dyDescent="0.45">
      <c r="A2" s="41" t="s">
        <v>52</v>
      </c>
      <c r="B2" s="40">
        <f>Data!Q4</f>
        <v>120</v>
      </c>
      <c r="C2" s="35"/>
      <c r="S2" s="35"/>
      <c r="T2" s="35"/>
    </row>
    <row r="3" spans="1:20" ht="24.95" customHeight="1" x14ac:dyDescent="0.25">
      <c r="A3" s="37"/>
      <c r="B3" s="39"/>
      <c r="C3" s="38"/>
      <c r="S3" s="38"/>
      <c r="T3" s="38"/>
    </row>
    <row r="4" spans="1:20" s="34" customFormat="1" ht="24.95" customHeight="1" x14ac:dyDescent="0.4">
      <c r="A4" s="37"/>
      <c r="B4" s="36"/>
      <c r="C4" s="35"/>
      <c r="S4" s="35"/>
      <c r="T4" s="35"/>
    </row>
    <row r="5" spans="1:20" ht="24.95" customHeight="1" x14ac:dyDescent="0.25"/>
    <row r="6" spans="1:20" ht="24.95" customHeight="1" x14ac:dyDescent="0.25"/>
    <row r="7" spans="1:20" ht="33" customHeight="1" x14ac:dyDescent="0.25"/>
    <row r="8" spans="1:20" ht="24.95" customHeight="1" x14ac:dyDescent="0.25">
      <c r="A8" s="95" t="str">
        <f>Data!A7</f>
        <v>Comportamientos</v>
      </c>
      <c r="B8" s="95"/>
      <c r="C8" s="95"/>
    </row>
    <row r="9" spans="1:20" ht="24.95" customHeight="1" x14ac:dyDescent="0.25"/>
    <row r="10" spans="1:20" ht="24.95" customHeight="1" x14ac:dyDescent="0.25"/>
    <row r="11" spans="1:20" ht="24.95" customHeight="1" thickBot="1" x14ac:dyDescent="0.3">
      <c r="A11" s="49" t="s">
        <v>46</v>
      </c>
      <c r="B11" s="50">
        <f>'Foruma Sheet'!N37</f>
        <v>3</v>
      </c>
      <c r="D11" s="44"/>
      <c r="E11" s="44"/>
      <c r="F11" s="44"/>
      <c r="G11" s="44"/>
      <c r="H11" s="44"/>
      <c r="I11" s="44"/>
      <c r="J11" s="44"/>
      <c r="K11" s="44"/>
    </row>
    <row r="12" spans="1:20" ht="24.95" customHeight="1" thickBot="1" x14ac:dyDescent="0.3">
      <c r="A12" s="41" t="s">
        <v>52</v>
      </c>
      <c r="B12" s="40">
        <f>Data!Q5</f>
        <v>150</v>
      </c>
      <c r="D12" s="44"/>
      <c r="E12" s="44"/>
      <c r="F12" s="42"/>
      <c r="G12" s="43"/>
      <c r="H12" s="43"/>
      <c r="I12" s="44"/>
      <c r="J12" s="45"/>
      <c r="K12" s="45"/>
    </row>
    <row r="13" spans="1:20" x14ac:dyDescent="0.25">
      <c r="B13" s="33" t="str">
        <f>Data!A8</f>
        <v>Entrenamientos</v>
      </c>
      <c r="D13" s="44"/>
      <c r="E13" s="44"/>
      <c r="F13" s="42"/>
      <c r="G13" s="43"/>
      <c r="H13" s="43"/>
      <c r="I13" s="44"/>
      <c r="J13" s="45"/>
      <c r="K13" s="45"/>
    </row>
    <row r="14" spans="1:20" x14ac:dyDescent="0.25">
      <c r="D14" s="44"/>
      <c r="E14" s="44"/>
      <c r="F14" s="44"/>
      <c r="G14" s="46" t="s">
        <v>47</v>
      </c>
      <c r="H14" s="46"/>
      <c r="I14" s="44"/>
      <c r="J14" s="46" t="s">
        <v>48</v>
      </c>
      <c r="K14" s="46" t="s">
        <v>49</v>
      </c>
    </row>
    <row r="15" spans="1:20" x14ac:dyDescent="0.25">
      <c r="D15" s="44"/>
      <c r="E15" s="44"/>
      <c r="F15" s="42" t="s">
        <v>50</v>
      </c>
      <c r="G15" s="47">
        <f>B11</f>
        <v>3</v>
      </c>
      <c r="H15" s="43"/>
      <c r="I15" s="44"/>
      <c r="J15" s="43">
        <f>G15</f>
        <v>3</v>
      </c>
      <c r="K15" s="43">
        <f>G16-G15</f>
        <v>147</v>
      </c>
    </row>
    <row r="16" spans="1:20" x14ac:dyDescent="0.25">
      <c r="D16" s="44"/>
      <c r="E16" s="44"/>
      <c r="F16" s="42" t="s">
        <v>45</v>
      </c>
      <c r="G16" s="47">
        <f>B12</f>
        <v>150</v>
      </c>
      <c r="H16" s="43"/>
      <c r="I16" s="44"/>
      <c r="J16" s="44"/>
      <c r="K16" s="44"/>
    </row>
    <row r="17" spans="1:11" x14ac:dyDescent="0.25">
      <c r="D17" s="44"/>
      <c r="E17" s="44"/>
      <c r="F17" s="44" t="s">
        <v>51</v>
      </c>
      <c r="G17" s="48">
        <f>G15/G16</f>
        <v>0.02</v>
      </c>
      <c r="H17" s="43"/>
      <c r="I17" s="44"/>
      <c r="J17" s="44"/>
      <c r="K17" s="44"/>
    </row>
    <row r="23" spans="1:11" ht="27" thickBot="1" x14ac:dyDescent="0.3">
      <c r="A23" s="49" t="s">
        <v>46</v>
      </c>
      <c r="B23" s="50">
        <f>'Foruma Sheet'!N38</f>
        <v>4</v>
      </c>
      <c r="D23" s="44"/>
      <c r="E23" s="44"/>
      <c r="F23" s="44"/>
      <c r="G23" s="44"/>
      <c r="H23" s="44"/>
      <c r="I23" s="44"/>
      <c r="J23" s="44"/>
      <c r="K23" s="44"/>
    </row>
    <row r="24" spans="1:11" ht="27" thickBot="1" x14ac:dyDescent="0.3">
      <c r="A24" s="41" t="s">
        <v>52</v>
      </c>
      <c r="B24" s="40">
        <f>Data!Q6</f>
        <v>123</v>
      </c>
      <c r="D24" s="44"/>
      <c r="E24" s="44"/>
      <c r="F24" s="42"/>
      <c r="G24" s="43"/>
      <c r="H24" s="43"/>
      <c r="I24" s="44"/>
      <c r="J24" s="45"/>
      <c r="K24" s="45"/>
    </row>
    <row r="25" spans="1:11" x14ac:dyDescent="0.25">
      <c r="B25" s="33" t="str">
        <f>Data!A9</f>
        <v>Reuniones HSE</v>
      </c>
      <c r="D25" s="44"/>
      <c r="E25" s="44"/>
      <c r="F25" s="42"/>
      <c r="G25" s="43"/>
      <c r="H25" s="43"/>
      <c r="I25" s="44"/>
      <c r="J25" s="45"/>
      <c r="K25" s="45"/>
    </row>
    <row r="26" spans="1:11" x14ac:dyDescent="0.25">
      <c r="D26" s="44"/>
      <c r="E26" s="44"/>
      <c r="F26" s="44"/>
      <c r="G26" s="46" t="s">
        <v>47</v>
      </c>
      <c r="H26" s="46"/>
      <c r="I26" s="44"/>
      <c r="J26" s="46" t="s">
        <v>48</v>
      </c>
      <c r="K26" s="46" t="s">
        <v>49</v>
      </c>
    </row>
    <row r="27" spans="1:11" x14ac:dyDescent="0.25">
      <c r="D27" s="44"/>
      <c r="E27" s="44"/>
      <c r="F27" s="42" t="s">
        <v>50</v>
      </c>
      <c r="G27" s="47">
        <f>B23</f>
        <v>4</v>
      </c>
      <c r="H27" s="43"/>
      <c r="I27" s="44"/>
      <c r="J27" s="43">
        <f>G27</f>
        <v>4</v>
      </c>
      <c r="K27" s="43">
        <f>G28-G27</f>
        <v>119</v>
      </c>
    </row>
    <row r="28" spans="1:11" x14ac:dyDescent="0.25">
      <c r="D28" s="44"/>
      <c r="E28" s="44"/>
      <c r="F28" s="42" t="s">
        <v>45</v>
      </c>
      <c r="G28" s="47">
        <f>B24</f>
        <v>123</v>
      </c>
      <c r="H28" s="43"/>
      <c r="I28" s="44"/>
      <c r="J28" s="44"/>
      <c r="K28" s="44"/>
    </row>
    <row r="29" spans="1:11" x14ac:dyDescent="0.25">
      <c r="D29" s="44"/>
      <c r="E29" s="44"/>
      <c r="F29" s="44" t="s">
        <v>51</v>
      </c>
      <c r="G29" s="48">
        <f>G27/G28</f>
        <v>3.2520325203252036E-2</v>
      </c>
      <c r="H29" s="43"/>
      <c r="I29" s="44"/>
      <c r="J29" s="44"/>
      <c r="K29" s="44"/>
    </row>
    <row r="30" spans="1:11" ht="27" thickBot="1" x14ac:dyDescent="0.3">
      <c r="A30" s="49" t="s">
        <v>46</v>
      </c>
      <c r="B30" s="50">
        <f>'Foruma Sheet'!N39</f>
        <v>0</v>
      </c>
      <c r="D30" s="44"/>
      <c r="E30" s="44"/>
      <c r="F30" s="44"/>
      <c r="G30" s="44"/>
      <c r="H30" s="44"/>
      <c r="I30" s="44"/>
      <c r="J30" s="44"/>
      <c r="K30" s="44"/>
    </row>
    <row r="31" spans="1:11" ht="27" thickBot="1" x14ac:dyDescent="0.3">
      <c r="A31" s="41" t="s">
        <v>52</v>
      </c>
      <c r="B31" s="40">
        <f>Data!Q7</f>
        <v>100</v>
      </c>
      <c r="D31" s="44"/>
      <c r="E31" s="44"/>
      <c r="F31" s="42"/>
      <c r="G31" s="43"/>
      <c r="H31" s="43"/>
      <c r="I31" s="44"/>
      <c r="J31" s="45"/>
      <c r="K31" s="45"/>
    </row>
    <row r="32" spans="1:11" x14ac:dyDescent="0.25">
      <c r="B32" s="33" t="str">
        <f>Data!A10</f>
        <v>Inspecciones HSE</v>
      </c>
      <c r="D32" s="44"/>
      <c r="E32" s="44"/>
      <c r="F32" s="42"/>
      <c r="G32" s="43"/>
      <c r="H32" s="43"/>
      <c r="I32" s="44"/>
      <c r="J32" s="45"/>
      <c r="K32" s="45"/>
    </row>
    <row r="33" spans="1:11" x14ac:dyDescent="0.25">
      <c r="D33" s="44"/>
      <c r="E33" s="44"/>
      <c r="F33" s="44"/>
      <c r="G33" s="46" t="s">
        <v>47</v>
      </c>
      <c r="H33" s="46"/>
      <c r="I33" s="44"/>
      <c r="J33" s="46" t="s">
        <v>48</v>
      </c>
      <c r="K33" s="46" t="s">
        <v>49</v>
      </c>
    </row>
    <row r="34" spans="1:11" x14ac:dyDescent="0.25">
      <c r="D34" s="44"/>
      <c r="E34" s="44"/>
      <c r="F34" s="42" t="s">
        <v>50</v>
      </c>
      <c r="G34" s="47">
        <f>B30</f>
        <v>0</v>
      </c>
      <c r="H34" s="43"/>
      <c r="I34" s="44"/>
      <c r="J34" s="43">
        <f>G34</f>
        <v>0</v>
      </c>
      <c r="K34" s="43">
        <f>G35-G34</f>
        <v>100</v>
      </c>
    </row>
    <row r="35" spans="1:11" x14ac:dyDescent="0.25">
      <c r="D35" s="44"/>
      <c r="E35" s="44"/>
      <c r="F35" s="42" t="s">
        <v>45</v>
      </c>
      <c r="G35" s="47">
        <f>B31</f>
        <v>100</v>
      </c>
      <c r="H35" s="43"/>
      <c r="I35" s="44"/>
      <c r="J35" s="44"/>
      <c r="K35" s="44"/>
    </row>
    <row r="36" spans="1:11" x14ac:dyDescent="0.25">
      <c r="D36" s="44"/>
      <c r="E36" s="44"/>
      <c r="F36" s="44" t="s">
        <v>51</v>
      </c>
      <c r="G36" s="48">
        <f>G34/G35</f>
        <v>0</v>
      </c>
      <c r="H36" s="43"/>
      <c r="I36" s="44"/>
      <c r="J36" s="44"/>
      <c r="K36" s="44"/>
    </row>
    <row r="38" spans="1:11" ht="27" thickBot="1" x14ac:dyDescent="0.3">
      <c r="A38" s="49" t="s">
        <v>46</v>
      </c>
      <c r="B38" s="50">
        <f>'Foruma Sheet'!N41</f>
        <v>7</v>
      </c>
      <c r="D38" s="44"/>
      <c r="E38" s="44"/>
      <c r="F38" s="44"/>
      <c r="G38" s="44"/>
      <c r="H38" s="44"/>
      <c r="I38" s="44"/>
      <c r="J38" s="44"/>
      <c r="K38" s="44"/>
    </row>
    <row r="39" spans="1:11" ht="27" thickBot="1" x14ac:dyDescent="0.3">
      <c r="A39" s="41" t="s">
        <v>52</v>
      </c>
      <c r="B39" s="40">
        <f>Data!Q8</f>
        <v>15</v>
      </c>
      <c r="D39" s="44"/>
      <c r="E39" s="44"/>
      <c r="F39" s="42"/>
      <c r="G39" s="43"/>
      <c r="H39" s="43"/>
      <c r="I39" s="44"/>
      <c r="J39" s="45"/>
      <c r="K39" s="45"/>
    </row>
    <row r="40" spans="1:11" x14ac:dyDescent="0.25">
      <c r="B40" s="33" t="str">
        <f>Data!A12</f>
        <v>Reconocimientos</v>
      </c>
      <c r="D40" s="44"/>
      <c r="E40" s="44"/>
      <c r="F40" s="42"/>
      <c r="G40" s="43"/>
      <c r="H40" s="43"/>
      <c r="I40" s="44"/>
      <c r="J40" s="45"/>
      <c r="K40" s="45"/>
    </row>
    <row r="41" spans="1:11" x14ac:dyDescent="0.25">
      <c r="D41" s="44"/>
      <c r="E41" s="44"/>
      <c r="F41" s="44"/>
      <c r="G41" s="46" t="s">
        <v>47</v>
      </c>
      <c r="H41" s="46"/>
      <c r="I41" s="44"/>
      <c r="J41" s="46" t="s">
        <v>48</v>
      </c>
      <c r="K41" s="46" t="s">
        <v>49</v>
      </c>
    </row>
    <row r="42" spans="1:11" x14ac:dyDescent="0.25">
      <c r="D42" s="44"/>
      <c r="E42" s="44"/>
      <c r="F42" s="42" t="s">
        <v>50</v>
      </c>
      <c r="G42" s="47">
        <f>B38</f>
        <v>7</v>
      </c>
      <c r="H42" s="43"/>
      <c r="I42" s="44"/>
      <c r="J42" s="43">
        <f>G42</f>
        <v>7</v>
      </c>
      <c r="K42" s="43">
        <f>G43-G42</f>
        <v>8</v>
      </c>
    </row>
    <row r="43" spans="1:11" x14ac:dyDescent="0.25">
      <c r="D43" s="44"/>
      <c r="E43" s="44"/>
      <c r="F43" s="42" t="s">
        <v>45</v>
      </c>
      <c r="G43" s="47">
        <f>B39</f>
        <v>15</v>
      </c>
      <c r="H43" s="43"/>
      <c r="I43" s="44"/>
      <c r="J43" s="44"/>
      <c r="K43" s="44"/>
    </row>
    <row r="44" spans="1:11" x14ac:dyDescent="0.25">
      <c r="D44" s="44"/>
      <c r="E44" s="44"/>
      <c r="F44" s="44" t="s">
        <v>51</v>
      </c>
      <c r="G44" s="48">
        <f>G42/G43</f>
        <v>0.46666666666666667</v>
      </c>
      <c r="H44" s="43"/>
      <c r="I44" s="44"/>
      <c r="J44" s="44"/>
      <c r="K44" s="44"/>
    </row>
    <row r="45" spans="1:11" ht="27" thickBot="1" x14ac:dyDescent="0.3">
      <c r="A45" s="49" t="s">
        <v>46</v>
      </c>
      <c r="B45" s="50">
        <f>'Foruma Sheet'!N42</f>
        <v>25</v>
      </c>
      <c r="D45" s="44"/>
      <c r="E45" s="44"/>
      <c r="F45" s="44"/>
      <c r="G45" s="44"/>
      <c r="H45" s="44"/>
      <c r="I45" s="44"/>
      <c r="J45" s="44"/>
      <c r="K45" s="44"/>
    </row>
    <row r="46" spans="1:11" ht="27" thickBot="1" x14ac:dyDescent="0.3">
      <c r="A46" s="41" t="s">
        <v>52</v>
      </c>
      <c r="B46" s="40">
        <f>Data!Q9</f>
        <v>20</v>
      </c>
      <c r="D46" s="44"/>
      <c r="E46" s="44"/>
      <c r="F46" s="42"/>
      <c r="G46" s="43"/>
      <c r="H46" s="43"/>
      <c r="I46" s="44"/>
      <c r="J46" s="45"/>
      <c r="K46" s="45"/>
    </row>
    <row r="47" spans="1:11" x14ac:dyDescent="0.25">
      <c r="B47" s="33" t="str">
        <f>Data!A13</f>
        <v>Auditorias HSE</v>
      </c>
      <c r="D47" s="44"/>
      <c r="E47" s="44"/>
      <c r="F47" s="42"/>
      <c r="G47" s="43"/>
      <c r="H47" s="43"/>
      <c r="I47" s="44"/>
      <c r="J47" s="45"/>
      <c r="K47" s="45"/>
    </row>
    <row r="48" spans="1:11" x14ac:dyDescent="0.25">
      <c r="D48" s="44"/>
      <c r="E48" s="44"/>
      <c r="F48" s="44"/>
      <c r="G48" s="46" t="s">
        <v>47</v>
      </c>
      <c r="H48" s="46"/>
      <c r="I48" s="44"/>
      <c r="J48" s="46" t="s">
        <v>48</v>
      </c>
      <c r="K48" s="46" t="s">
        <v>49</v>
      </c>
    </row>
    <row r="49" spans="1:11" x14ac:dyDescent="0.25">
      <c r="D49" s="44"/>
      <c r="E49" s="44"/>
      <c r="F49" s="42" t="s">
        <v>50</v>
      </c>
      <c r="G49" s="47">
        <f>B45</f>
        <v>25</v>
      </c>
      <c r="H49" s="43"/>
      <c r="I49" s="44"/>
      <c r="J49" s="43">
        <f>G49</f>
        <v>25</v>
      </c>
      <c r="K49" s="43">
        <f>G50-G49</f>
        <v>-5</v>
      </c>
    </row>
    <row r="50" spans="1:11" x14ac:dyDescent="0.25">
      <c r="D50" s="44"/>
      <c r="E50" s="44"/>
      <c r="F50" s="42" t="s">
        <v>45</v>
      </c>
      <c r="G50" s="47">
        <f>B46</f>
        <v>20</v>
      </c>
      <c r="H50" s="43"/>
      <c r="I50" s="44"/>
      <c r="J50" s="44"/>
      <c r="K50" s="44"/>
    </row>
    <row r="51" spans="1:11" x14ac:dyDescent="0.25">
      <c r="D51" s="44"/>
      <c r="E51" s="44"/>
      <c r="F51" s="44" t="s">
        <v>51</v>
      </c>
      <c r="G51" s="48">
        <f>G49/G50</f>
        <v>1.25</v>
      </c>
      <c r="H51" s="43"/>
      <c r="I51" s="44"/>
      <c r="J51" s="44"/>
      <c r="K51" s="44"/>
    </row>
    <row r="52" spans="1:11" ht="27" thickBot="1" x14ac:dyDescent="0.3">
      <c r="A52" s="49" t="s">
        <v>46</v>
      </c>
      <c r="B52" s="50">
        <f>'Foruma Sheet'!N43</f>
        <v>6</v>
      </c>
      <c r="D52" s="44"/>
      <c r="E52" s="44"/>
      <c r="F52" s="44"/>
      <c r="G52" s="44"/>
      <c r="H52" s="44"/>
      <c r="I52" s="44"/>
      <c r="J52" s="44"/>
      <c r="K52" s="44"/>
    </row>
    <row r="53" spans="1:11" ht="27" thickBot="1" x14ac:dyDescent="0.3">
      <c r="A53" s="41" t="s">
        <v>52</v>
      </c>
      <c r="B53" s="40">
        <f>Data!Q10</f>
        <v>12</v>
      </c>
      <c r="D53" s="44"/>
      <c r="E53" s="44"/>
      <c r="F53" s="42"/>
      <c r="G53" s="43"/>
      <c r="H53" s="43"/>
      <c r="I53" s="44"/>
      <c r="J53" s="45"/>
      <c r="K53" s="45"/>
    </row>
    <row r="54" spans="1:11" x14ac:dyDescent="0.25">
      <c r="B54" s="33" t="str">
        <f>Data!A14</f>
        <v>Alertas de seguridad</v>
      </c>
      <c r="D54" s="44"/>
      <c r="E54" s="44"/>
      <c r="F54" s="42"/>
      <c r="G54" s="43"/>
      <c r="H54" s="43"/>
      <c r="I54" s="44"/>
      <c r="J54" s="45"/>
      <c r="K54" s="45"/>
    </row>
    <row r="55" spans="1:11" x14ac:dyDescent="0.25">
      <c r="D55" s="44"/>
      <c r="E55" s="44"/>
      <c r="F55" s="44"/>
      <c r="G55" s="46" t="s">
        <v>47</v>
      </c>
      <c r="H55" s="46"/>
      <c r="I55" s="44"/>
      <c r="J55" s="46" t="s">
        <v>48</v>
      </c>
      <c r="K55" s="46" t="s">
        <v>49</v>
      </c>
    </row>
    <row r="56" spans="1:11" x14ac:dyDescent="0.25">
      <c r="D56" s="44"/>
      <c r="E56" s="44"/>
      <c r="F56" s="42" t="s">
        <v>50</v>
      </c>
      <c r="G56" s="47">
        <f>B52</f>
        <v>6</v>
      </c>
      <c r="H56" s="43"/>
      <c r="I56" s="44"/>
      <c r="J56" s="43">
        <f>G56</f>
        <v>6</v>
      </c>
      <c r="K56" s="43">
        <f>G57-G56</f>
        <v>6</v>
      </c>
    </row>
    <row r="57" spans="1:11" x14ac:dyDescent="0.25">
      <c r="D57" s="44"/>
      <c r="E57" s="44"/>
      <c r="F57" s="42" t="s">
        <v>45</v>
      </c>
      <c r="G57" s="47">
        <f>B53</f>
        <v>12</v>
      </c>
      <c r="H57" s="43"/>
      <c r="I57" s="44"/>
      <c r="J57" s="44"/>
      <c r="K57" s="44"/>
    </row>
    <row r="58" spans="1:11" x14ac:dyDescent="0.25">
      <c r="D58" s="44"/>
      <c r="E58" s="44"/>
      <c r="F58" s="44" t="s">
        <v>51</v>
      </c>
      <c r="G58" s="48">
        <f>G56/G57</f>
        <v>0.5</v>
      </c>
      <c r="H58" s="43"/>
      <c r="I58" s="44"/>
      <c r="J58" s="44"/>
      <c r="K58" s="44"/>
    </row>
    <row r="59" spans="1:11" ht="27" thickBot="1" x14ac:dyDescent="0.3">
      <c r="A59" s="49" t="s">
        <v>46</v>
      </c>
      <c r="B59" s="50">
        <f>'Foruma Sheet'!N44</f>
        <v>4</v>
      </c>
      <c r="D59" s="44"/>
      <c r="E59" s="44"/>
      <c r="F59" s="44"/>
      <c r="G59" s="44"/>
      <c r="H59" s="44"/>
      <c r="I59" s="44"/>
      <c r="J59" s="44"/>
      <c r="K59" s="44"/>
    </row>
    <row r="60" spans="1:11" ht="27" thickBot="1" x14ac:dyDescent="0.3">
      <c r="A60" s="41" t="s">
        <v>52</v>
      </c>
      <c r="B60" s="40">
        <f>Data!Q11</f>
        <v>12</v>
      </c>
      <c r="D60" s="44"/>
      <c r="E60" s="44"/>
      <c r="F60" s="42"/>
      <c r="G60" s="43"/>
      <c r="H60" s="43"/>
      <c r="I60" s="44"/>
      <c r="J60" s="45"/>
      <c r="K60" s="45"/>
    </row>
    <row r="61" spans="1:11" x14ac:dyDescent="0.25">
      <c r="B61" s="33" t="str">
        <f>Data!A15</f>
        <v>Simulacros</v>
      </c>
      <c r="D61" s="44"/>
      <c r="E61" s="44"/>
      <c r="F61" s="42"/>
      <c r="G61" s="43"/>
      <c r="H61" s="43"/>
      <c r="I61" s="44"/>
      <c r="J61" s="45"/>
      <c r="K61" s="45"/>
    </row>
    <row r="62" spans="1:11" x14ac:dyDescent="0.25">
      <c r="D62" s="44"/>
      <c r="E62" s="44"/>
      <c r="F62" s="44"/>
      <c r="G62" s="46" t="s">
        <v>47</v>
      </c>
      <c r="H62" s="46"/>
      <c r="I62" s="44"/>
      <c r="J62" s="46" t="s">
        <v>48</v>
      </c>
      <c r="K62" s="46" t="s">
        <v>49</v>
      </c>
    </row>
    <row r="63" spans="1:11" x14ac:dyDescent="0.25">
      <c r="D63" s="44"/>
      <c r="E63" s="44"/>
      <c r="F63" s="42" t="s">
        <v>50</v>
      </c>
      <c r="G63" s="47">
        <f>B59</f>
        <v>4</v>
      </c>
      <c r="H63" s="43"/>
      <c r="I63" s="44"/>
      <c r="J63" s="43">
        <f>G63</f>
        <v>4</v>
      </c>
      <c r="K63" s="43">
        <f>G64-G63</f>
        <v>8</v>
      </c>
    </row>
    <row r="64" spans="1:11" x14ac:dyDescent="0.25">
      <c r="D64" s="44"/>
      <c r="E64" s="44"/>
      <c r="F64" s="42" t="s">
        <v>45</v>
      </c>
      <c r="G64" s="47">
        <f>B60</f>
        <v>12</v>
      </c>
      <c r="H64" s="43"/>
      <c r="I64" s="44"/>
      <c r="J64" s="44"/>
      <c r="K64" s="44"/>
    </row>
    <row r="65" spans="4:11" x14ac:dyDescent="0.25">
      <c r="D65" s="44"/>
      <c r="E65" s="44"/>
      <c r="F65" s="44" t="s">
        <v>51</v>
      </c>
      <c r="G65" s="48">
        <f>G63/G64</f>
        <v>0.33333333333333331</v>
      </c>
      <c r="H65" s="43"/>
      <c r="I65" s="44"/>
      <c r="J65" s="44"/>
      <c r="K65" s="44"/>
    </row>
  </sheetData>
  <mergeCells count="1">
    <mergeCell ref="A8:C8"/>
  </mergeCells>
  <pageMargins left="0.7" right="0.7" top="0.75" bottom="0.75" header="0.3" footer="0.3"/>
  <pageSetup paperSize="9" orientation="portrait" horizontalDpi="2400" verticalDpi="2400" r:id="rId1"/>
  <ignoredErrors>
    <ignoredError sqref="B1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Y8"/>
  <sheetViews>
    <sheetView zoomScaleNormal="100" workbookViewId="0">
      <selection activeCell="I16" sqref="I16"/>
    </sheetView>
  </sheetViews>
  <sheetFormatPr baseColWidth="10" defaultColWidth="9.140625" defaultRowHeight="12.75" x14ac:dyDescent="0.2"/>
  <cols>
    <col min="1" max="1" width="2.42578125" style="44" customWidth="1"/>
    <col min="2" max="2" width="2.28515625" style="44" customWidth="1"/>
    <col min="3" max="3" width="10.42578125" style="44" customWidth="1"/>
    <col min="4" max="6" width="9.140625" style="44"/>
    <col min="7" max="7" width="10.7109375" style="44" customWidth="1"/>
    <col min="8" max="21" width="9.140625" style="44"/>
    <col min="22" max="22" width="14" style="44" bestFit="1" customWidth="1"/>
    <col min="23" max="23" width="15.28515625" style="44" bestFit="1" customWidth="1"/>
    <col min="24" max="16384" width="9.140625" style="44"/>
  </cols>
  <sheetData>
    <row r="2" spans="3:25" x14ac:dyDescent="0.2">
      <c r="C2" s="42"/>
      <c r="D2" s="43"/>
      <c r="E2" s="43"/>
      <c r="G2" s="45"/>
      <c r="H2" s="45"/>
      <c r="Y2" s="45"/>
    </row>
    <row r="3" spans="3:25" ht="6" customHeight="1" x14ac:dyDescent="0.2">
      <c r="C3" s="42"/>
      <c r="D3" s="43"/>
      <c r="E3" s="43"/>
      <c r="G3" s="45"/>
      <c r="H3" s="45"/>
      <c r="Y3" s="45"/>
    </row>
    <row r="4" spans="3:25" x14ac:dyDescent="0.2">
      <c r="D4" s="46" t="s">
        <v>47</v>
      </c>
      <c r="E4" s="46"/>
      <c r="G4" s="46" t="s">
        <v>48</v>
      </c>
      <c r="H4" s="46" t="s">
        <v>49</v>
      </c>
    </row>
    <row r="5" spans="3:25" x14ac:dyDescent="0.2">
      <c r="C5" s="42" t="s">
        <v>50</v>
      </c>
      <c r="D5" s="47">
        <f>'Foruma Sheet'!N36</f>
        <v>6</v>
      </c>
      <c r="E5" s="43"/>
      <c r="G5" s="43">
        <f>D5</f>
        <v>6</v>
      </c>
      <c r="H5" s="43">
        <f>D6-D5</f>
        <v>114</v>
      </c>
    </row>
    <row r="6" spans="3:25" x14ac:dyDescent="0.2">
      <c r="C6" s="42" t="s">
        <v>45</v>
      </c>
      <c r="D6" s="47">
        <f>'Performance monitoring'!B2</f>
        <v>120</v>
      </c>
      <c r="E6" s="43"/>
    </row>
    <row r="7" spans="3:25" x14ac:dyDescent="0.2">
      <c r="C7" s="44" t="s">
        <v>51</v>
      </c>
      <c r="D7" s="48">
        <f>D5/D6</f>
        <v>0.05</v>
      </c>
      <c r="E7" s="43"/>
    </row>
    <row r="8" spans="3:25" x14ac:dyDescent="0.2">
      <c r="D8" s="43"/>
      <c r="E8" s="43"/>
      <c r="G8" s="43"/>
      <c r="H8" s="43"/>
    </row>
  </sheetData>
  <sheetProtection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17</vt:i4>
      </vt:variant>
    </vt:vector>
  </HeadingPairs>
  <TitlesOfParts>
    <vt:vector size="23" baseType="lpstr">
      <vt:lpstr>dashboard</vt:lpstr>
      <vt:lpstr>Data</vt:lpstr>
      <vt:lpstr>Month- Projects</vt:lpstr>
      <vt:lpstr>Foruma Sheet</vt:lpstr>
      <vt:lpstr>Performance monitoring</vt:lpstr>
      <vt:lpstr>calc</vt:lpstr>
      <vt:lpstr>dashboard!Área_de_impresión</vt:lpstr>
      <vt:lpstr>DO</vt:lpstr>
      <vt:lpstr>First_aid_cases</vt:lpstr>
      <vt:lpstr>IRI</vt:lpstr>
      <vt:lpstr>LWD</vt:lpstr>
      <vt:lpstr>LWDC</vt:lpstr>
      <vt:lpstr>manhour</vt:lpstr>
      <vt:lpstr>Manpower</vt:lpstr>
      <vt:lpstr>month</vt:lpstr>
      <vt:lpstr>MTC</vt:lpstr>
      <vt:lpstr>PPD</vt:lpstr>
      <vt:lpstr>property_damage</vt:lpstr>
      <vt:lpstr>PTD</vt:lpstr>
      <vt:lpstr>Quarter</vt:lpstr>
      <vt:lpstr>RWD</vt:lpstr>
      <vt:lpstr>safety_induction</vt:lpstr>
      <vt:lpstr>TBT</vt:lpstr>
    </vt:vector>
  </TitlesOfParts>
  <Manager/>
  <Company>Wilbo INC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AEPG</dc:creator>
  <cp:keywords/>
  <dc:description/>
  <cp:lastModifiedBy>Rankorner Rankorner</cp:lastModifiedBy>
  <cp:lastPrinted>2017-01-05T15:24:45Z</cp:lastPrinted>
  <dcterms:created xsi:type="dcterms:W3CDTF">2016-11-12T06:58:04Z</dcterms:created>
  <dcterms:modified xsi:type="dcterms:W3CDTF">2025-09-24T18:03:04Z</dcterms:modified>
  <cp:category/>
</cp:coreProperties>
</file>